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JURAT" sheetId="1" r:id="rId1"/>
    <sheet name="(2) BALANCE SHEET" sheetId="2" r:id="rId2"/>
    <sheet name="(3) INCOME" sheetId="3" r:id="rId3"/>
    <sheet name="(4) BLANK SHEET" sheetId="4" r:id="rId4"/>
    <sheet name="(5) PREMIUMS" sheetId="5" r:id="rId5"/>
    <sheet name="(6a) REINSURANCE CEDED" sheetId="6" r:id="rId6"/>
    <sheet name="(6b) REINSURANCE ASSUMED" sheetId="7" r:id="rId7"/>
    <sheet name="CROSSCHECK" sheetId="8" r:id="rId8"/>
  </sheets>
  <definedNames>
    <definedName name="\D">#REF!</definedName>
    <definedName name="_xlfn.IFERROR" hidden="1">#NAME?</definedName>
    <definedName name="_xlfn.IFS" hidden="1">#NAME?</definedName>
    <definedName name="{DIALOG?PRINTE">#REF!</definedName>
    <definedName name="A">#REF!</definedName>
    <definedName name="BLANK">#REF!</definedName>
    <definedName name="MESSAGE">#REF!</definedName>
    <definedName name="PAGE1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">#REF!</definedName>
    <definedName name="PAGE20">#REF!</definedName>
    <definedName name="PAGE21">#REF!</definedName>
    <definedName name="PAGE22">#REF!</definedName>
    <definedName name="PAGE3">#REF!</definedName>
    <definedName name="PAGE4">#REF!</definedName>
    <definedName name="PAGE4CONT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lease_Select">'JURAT'!$E$21</definedName>
    <definedName name="_xlnm.Print_Area" localSheetId="1">'(2) BALANCE SHEET'!$A$1:$C$78</definedName>
    <definedName name="_xlnm.Print_Area" localSheetId="2">'(3) INCOME'!$A$1:$C$64</definedName>
    <definedName name="_xlnm.Print_Area" localSheetId="3">'(4) BLANK SHEET'!$A$1:$C$31</definedName>
    <definedName name="_xlnm.Print_Area" localSheetId="4">'(5) PREMIUMS'!$A$1:$H$63</definedName>
    <definedName name="_xlnm.Print_Area" localSheetId="5">'(6a) REINSURANCE CEDED'!$A$1:$J$70</definedName>
    <definedName name="_xlnm.Print_Area" localSheetId="6">'(6b) REINSURANCE ASSUMED'!$A$1:$H$67</definedName>
    <definedName name="_xlnm.Print_Area" localSheetId="7">'CROSSCHECK'!$A$1:$F$32</definedName>
    <definedName name="_xlnm.Print_Area" localSheetId="0">'JURAT'!$A$1:$H$69</definedName>
    <definedName name="PRINTLF">#REF!</definedName>
    <definedName name="PRINTSF">#REF!</definedName>
    <definedName name="PRNTR2">#REF!</definedName>
  </definedNames>
  <calcPr fullCalcOnLoad="1"/>
</workbook>
</file>

<file path=xl/sharedStrings.xml><?xml version="1.0" encoding="utf-8"?>
<sst xmlns="http://schemas.openxmlformats.org/spreadsheetml/2006/main" count="315" uniqueCount="263">
  <si>
    <t>pg.2</t>
  </si>
  <si>
    <t xml:space="preserve"> </t>
  </si>
  <si>
    <t>BALANCE SHEET</t>
  </si>
  <si>
    <t>VERMONT CAPTIVE INSURANCE COMPANY</t>
  </si>
  <si>
    <t>ASSETS</t>
  </si>
  <si>
    <t>ANNUAL REPORT FOR THE</t>
  </si>
  <si>
    <t xml:space="preserve"> Current</t>
  </si>
  <si>
    <t xml:space="preserve"> Prior</t>
  </si>
  <si>
    <t>Prior</t>
  </si>
  <si>
    <t>LIABILITIES, CAPITAL AND SURPLUS</t>
  </si>
  <si>
    <t>Current</t>
  </si>
  <si>
    <t>License No.</t>
  </si>
  <si>
    <t xml:space="preserve"> 2.  Other Invested Assets</t>
  </si>
  <si>
    <t xml:space="preserve">      Subtotal: Cash and Investments</t>
  </si>
  <si>
    <t xml:space="preserve">      Subtotal: Reinsurance Recoverable</t>
  </si>
  <si>
    <t xml:space="preserve">      Subtotal: Total Invested Assets</t>
  </si>
  <si>
    <t>pg.3</t>
  </si>
  <si>
    <t>STATEMENT OF INCOME</t>
  </si>
  <si>
    <t>Underwriting Expenses</t>
  </si>
  <si>
    <t>CAPITAL AND SURPLUS ACCOUNT</t>
  </si>
  <si>
    <t xml:space="preserve">      (including equity income/(loss) on subsidiaries)</t>
  </si>
  <si>
    <t>(1)</t>
  </si>
  <si>
    <t xml:space="preserve"> Premiums </t>
  </si>
  <si>
    <t>Reinsurance</t>
  </si>
  <si>
    <t>Direct Business</t>
  </si>
  <si>
    <t>Reinsurance Assumed</t>
  </si>
  <si>
    <t>acct'd for</t>
  </si>
  <si>
    <t>Line of Business</t>
  </si>
  <si>
    <t>Related</t>
  </si>
  <si>
    <t>Ceded</t>
  </si>
  <si>
    <t>Recoverable on Paid</t>
  </si>
  <si>
    <t>Premium</t>
  </si>
  <si>
    <t>&amp; Unpaid Losses &amp; LAE</t>
  </si>
  <si>
    <t>Affiliates:</t>
  </si>
  <si>
    <t>Non-Affiliates:</t>
  </si>
  <si>
    <t>(Pg.2,L.6+7)</t>
  </si>
  <si>
    <t>(Pg.2,L.9)</t>
  </si>
  <si>
    <t>Assumed</t>
  </si>
  <si>
    <t>Direct</t>
  </si>
  <si>
    <t xml:space="preserve">Ceded </t>
  </si>
  <si>
    <t xml:space="preserve">Unearned </t>
  </si>
  <si>
    <t>15. Other Assets</t>
  </si>
  <si>
    <t>Select One</t>
  </si>
  <si>
    <t xml:space="preserve"> 1.  a) Bonds</t>
  </si>
  <si>
    <t xml:space="preserve">      b) Stocks</t>
  </si>
  <si>
    <t xml:space="preserve">      c) Cash and Cash Equivalents</t>
  </si>
  <si>
    <t xml:space="preserve">       a)</t>
  </si>
  <si>
    <t xml:space="preserve">       b)</t>
  </si>
  <si>
    <t xml:space="preserve"> 3.  Investment Income Due and Accrued</t>
  </si>
  <si>
    <t xml:space="preserve"> 4.  Premiums Receivable</t>
  </si>
  <si>
    <t xml:space="preserve"> 6.  Reins. Recoverable on Unpaid Losses &amp; LAE</t>
  </si>
  <si>
    <t xml:space="preserve"> 7.  Reins. Recoverable on Paid Losses &amp; LAE</t>
  </si>
  <si>
    <t xml:space="preserve"> 8.  Funds Held by Ceding Reinsurers</t>
  </si>
  <si>
    <t xml:space="preserve"> 9.  Ceded Unearned Premium</t>
  </si>
  <si>
    <t>10. Deposits With Reinsurer</t>
  </si>
  <si>
    <t>11. Letters of Credit</t>
  </si>
  <si>
    <t>12. Deferred Tax Asset</t>
  </si>
  <si>
    <t>13. Deferred Acquisition Costs</t>
  </si>
  <si>
    <t>14. Federal Income Tax Receivable</t>
  </si>
  <si>
    <t xml:space="preserve">      a)</t>
  </si>
  <si>
    <t xml:space="preserve">      b)</t>
  </si>
  <si>
    <t xml:space="preserve">      c)</t>
  </si>
  <si>
    <t xml:space="preserve">      d)</t>
  </si>
  <si>
    <t>16. Total Assets</t>
  </si>
  <si>
    <t xml:space="preserve">      a) Paid In Capital</t>
  </si>
  <si>
    <t xml:space="preserve">      b) Contributed Surplus</t>
  </si>
  <si>
    <t xml:space="preserve">      c) Unrealized Gain/(Loss) on Investments</t>
  </si>
  <si>
    <t xml:space="preserve">  2. Net (Increase) Decrease In Unearned Premiums</t>
  </si>
  <si>
    <t xml:space="preserve">  3. Net Premiums Earned</t>
  </si>
  <si>
    <t xml:space="preserve">  4. Deposit Liability Income</t>
  </si>
  <si>
    <t xml:space="preserve">  5. Other Insurance Income</t>
  </si>
  <si>
    <t xml:space="preserve">  6. Total Income</t>
  </si>
  <si>
    <t xml:space="preserve">      a) Paid in and/or Additional Paid in</t>
  </si>
  <si>
    <t xml:space="preserve">      b) Capital returned</t>
  </si>
  <si>
    <t xml:space="preserve">      c) Transfers and Other Changes</t>
  </si>
  <si>
    <t xml:space="preserve">      a) Dividends to Stockholders</t>
  </si>
  <si>
    <t xml:space="preserve">      b) Transfers and Other Changes</t>
  </si>
  <si>
    <t xml:space="preserve">27. Other: </t>
  </si>
  <si>
    <t xml:space="preserve"> 5.  Loans to Parent and/or Affiliates</t>
  </si>
  <si>
    <t xml:space="preserve">      d) Short-Term Investments</t>
  </si>
  <si>
    <t>Employee Benefits Liability</t>
  </si>
  <si>
    <t>General Liability</t>
  </si>
  <si>
    <t>Group Accident &amp; Health</t>
  </si>
  <si>
    <t>Medical Professional Liability</t>
  </si>
  <si>
    <t>Other Liability</t>
  </si>
  <si>
    <t>Property</t>
  </si>
  <si>
    <t>Surety</t>
  </si>
  <si>
    <t>All Other Lines (describe below)</t>
  </si>
  <si>
    <t>Medical Stop Loss</t>
  </si>
  <si>
    <t>Cyber Liability</t>
  </si>
  <si>
    <t>Aircraft</t>
  </si>
  <si>
    <t>Annuities</t>
  </si>
  <si>
    <t>CCIP / OCIP</t>
  </si>
  <si>
    <t>Credit</t>
  </si>
  <si>
    <t>Crime</t>
  </si>
  <si>
    <t>Directors &amp; Officers Liability</t>
  </si>
  <si>
    <t>Disability</t>
  </si>
  <si>
    <t>Earthquake / Flood</t>
  </si>
  <si>
    <t>Employers Liability</t>
  </si>
  <si>
    <t>Fidelity</t>
  </si>
  <si>
    <t>Financial Guarantee</t>
  </si>
  <si>
    <t>Inland Marine</t>
  </si>
  <si>
    <t>Long Term Care</t>
  </si>
  <si>
    <t>Ocean Marine</t>
  </si>
  <si>
    <t>Warranty</t>
  </si>
  <si>
    <t>Farmowners Multiple Peril</t>
  </si>
  <si>
    <t>Mortgage Guaranty</t>
  </si>
  <si>
    <t>Workers Compensation</t>
  </si>
  <si>
    <t>Commercial Multiple Peril</t>
  </si>
  <si>
    <t>Credit Accident &amp; Health</t>
  </si>
  <si>
    <t xml:space="preserve"> 1.  a) Direct Premiums Written</t>
  </si>
  <si>
    <t xml:space="preserve">      c) Ceded Premiums Written</t>
  </si>
  <si>
    <t xml:space="preserve">      Subtotal: Net Premiums Written</t>
  </si>
  <si>
    <t>17. Loss and LAE Reserves</t>
  </si>
  <si>
    <t xml:space="preserve">  7. Net Loss and LAE Incurred</t>
  </si>
  <si>
    <t>18. Reins. Payable on Paid Losses &amp; LAE</t>
  </si>
  <si>
    <t>19. Insurance Deposit Liability</t>
  </si>
  <si>
    <t>20. Commissions, Expenses and Fees</t>
  </si>
  <si>
    <t>21. Federal Income Taxes Payable</t>
  </si>
  <si>
    <t>22. Unearned Premium</t>
  </si>
  <si>
    <t>23. Reinsurance Balances Payable</t>
  </si>
  <si>
    <t>24. Loans and Notes Payable</t>
  </si>
  <si>
    <t>25. Amounts Due to Affiliates</t>
  </si>
  <si>
    <t>26. Funds Held Under Reinsurance Contracts</t>
  </si>
  <si>
    <t>27. Dividends Payable</t>
  </si>
  <si>
    <t>28. Accrued Expenses</t>
  </si>
  <si>
    <t>29. Premium Tax Payable</t>
  </si>
  <si>
    <t>30. Other Liabilities</t>
  </si>
  <si>
    <t>31. Total Liabilities</t>
  </si>
  <si>
    <t>32. Capital and Surplus:</t>
  </si>
  <si>
    <t>33. Surplus (Accumulated Earnings)</t>
  </si>
  <si>
    <t>34. Total Capital and Surplus</t>
  </si>
  <si>
    <t>35. Total</t>
  </si>
  <si>
    <t xml:space="preserve">  8. Commissions and Brokerage</t>
  </si>
  <si>
    <t>13. Investment Income - Net</t>
  </si>
  <si>
    <t>14. Other Income</t>
  </si>
  <si>
    <t>16. Income Before Dividends and Taxes</t>
  </si>
  <si>
    <t>17. Policyholder Dividends</t>
  </si>
  <si>
    <t>18. Federal Income Taxes</t>
  </si>
  <si>
    <t xml:space="preserve">19. Net Income / (Loss) </t>
  </si>
  <si>
    <t xml:space="preserve">     (line 16 minus lines 17 and 18)</t>
  </si>
  <si>
    <t xml:space="preserve">      (Page 2, Line 34)</t>
  </si>
  <si>
    <t>by deposit method</t>
  </si>
  <si>
    <t>20. Capital &amp; Surplus, end of previous year</t>
  </si>
  <si>
    <t>21. Net Income / (Loss).</t>
  </si>
  <si>
    <t>22. Net Unrealized Capital Gains or Losses</t>
  </si>
  <si>
    <t>23. Capital Changes:</t>
  </si>
  <si>
    <t>24. Surplus Adjustments:</t>
  </si>
  <si>
    <t>25. Extraordinary Taxes for prior years</t>
  </si>
  <si>
    <t xml:space="preserve">26. Other: </t>
  </si>
  <si>
    <t>28. Capital &amp; Surplus, end of current year</t>
  </si>
  <si>
    <t>Unrelated / Pooling</t>
  </si>
  <si>
    <t>Calculated percentage of controlled unaffiliated and unrelated/pooling business</t>
  </si>
  <si>
    <t>AM Best</t>
  </si>
  <si>
    <t>Code</t>
  </si>
  <si>
    <t>NAIC</t>
  </si>
  <si>
    <t xml:space="preserve">Ceded  Premiums </t>
  </si>
  <si>
    <t>(Pg.3,L.1.c.)</t>
  </si>
  <si>
    <t>Product Liability</t>
  </si>
  <si>
    <t xml:space="preserve">      b) Assumed Premiums Written</t>
  </si>
  <si>
    <t>Auto Physical Damage</t>
  </si>
  <si>
    <t>Auto Liability</t>
  </si>
  <si>
    <t>Professional Liability - Other</t>
  </si>
  <si>
    <t>Term Life</t>
  </si>
  <si>
    <t>Universal Life</t>
  </si>
  <si>
    <t>Terrorism</t>
  </si>
  <si>
    <t xml:space="preserve">       (Page 3, Line 28)</t>
  </si>
  <si>
    <t>Domiciliary</t>
  </si>
  <si>
    <t>Jurisdiction</t>
  </si>
  <si>
    <t>Number</t>
  </si>
  <si>
    <t>pg.6a</t>
  </si>
  <si>
    <t>pg.6b</t>
  </si>
  <si>
    <t xml:space="preserve">      e)</t>
  </si>
  <si>
    <t>REINSURANCE CEDED</t>
  </si>
  <si>
    <t>Full Name of Reinsurer</t>
  </si>
  <si>
    <t>Company</t>
  </si>
  <si>
    <t xml:space="preserve">  9. Other Underwriting Expenses</t>
  </si>
  <si>
    <t>(Columns 1 - 2 = Pg.3, L.1a)</t>
  </si>
  <si>
    <t>(Columns 3 - 4 = Pg.3, L.1b)</t>
  </si>
  <si>
    <t xml:space="preserve"> PREMIUM SCHEDULE</t>
  </si>
  <si>
    <t>Totals...........................................................................................................................</t>
  </si>
  <si>
    <t>Totals…………………………………………….</t>
  </si>
  <si>
    <t>Enter License #:</t>
  </si>
  <si>
    <t>(b) Has the Department been updated with any changes to the Reinsurers since the prior year?</t>
  </si>
  <si>
    <t>NOTE:  The Vermont Captive Annual Report (VCAR) Instructions are an important part for the preparation of this filing.</t>
  </si>
  <si>
    <r>
      <t xml:space="preserve">Controlled Unaffiliated </t>
    </r>
    <r>
      <rPr>
        <vertAlign val="superscript"/>
        <sz val="11"/>
        <rFont val="Palatino Linotype"/>
        <family val="1"/>
      </rPr>
      <t>(3)</t>
    </r>
  </si>
  <si>
    <r>
      <rPr>
        <vertAlign val="superscript"/>
        <sz val="11"/>
        <rFont val="Palatino Linotype"/>
        <family val="1"/>
      </rPr>
      <t>(3)</t>
    </r>
    <r>
      <rPr>
        <sz val="11"/>
        <rFont val="Palatino Linotype"/>
        <family val="1"/>
      </rPr>
      <t>See 8 VSA, Chapter 141, Section 6001 (7) and Section 6002 (1) referencing "</t>
    </r>
    <r>
      <rPr>
        <b/>
        <sz val="11"/>
        <rFont val="Palatino Linotype"/>
        <family val="1"/>
      </rPr>
      <t>Controlled Unaffiliated"</t>
    </r>
    <r>
      <rPr>
        <sz val="11"/>
        <rFont val="Palatino Linotype"/>
        <family val="1"/>
      </rPr>
      <t xml:space="preserve"> business.</t>
    </r>
  </si>
  <si>
    <t>If more</t>
  </si>
  <si>
    <t>than 10% of</t>
  </si>
  <si>
    <t>Total Surplus</t>
  </si>
  <si>
    <t>REINSURANCE ASSUMED</t>
  </si>
  <si>
    <t>Payable on Paid</t>
  </si>
  <si>
    <t>Unearned</t>
  </si>
  <si>
    <t>Full Name of Ceding Entity</t>
  </si>
  <si>
    <t>Premiums</t>
  </si>
  <si>
    <t>(a) Has the Department been updated with any changes to the list of Ceding Entities since the prior year?</t>
  </si>
  <si>
    <t>0000</t>
  </si>
  <si>
    <t>Other Underwriting Expenses</t>
  </si>
  <si>
    <t>10. General and Administrative</t>
  </si>
  <si>
    <t xml:space="preserve">       Subtotal: Other Underwriting Expenses</t>
  </si>
  <si>
    <t>11. Total Underwriting Expenses</t>
  </si>
  <si>
    <t>12. Underwriting Profit/(Loss)</t>
  </si>
  <si>
    <r>
      <t xml:space="preserve">15. Other Expenses </t>
    </r>
    <r>
      <rPr>
        <i/>
        <sz val="11"/>
        <rFont val="Palatino Linotype"/>
        <family val="1"/>
      </rPr>
      <t>(to deduct enter as a negative)</t>
    </r>
  </si>
  <si>
    <t xml:space="preserve">      (lines 6 minus 11)</t>
  </si>
  <si>
    <t xml:space="preserve">     (lines 12 through 16)</t>
  </si>
  <si>
    <t>Captive Name</t>
  </si>
  <si>
    <t>Check</t>
  </si>
  <si>
    <r>
      <t>using '</t>
    </r>
    <r>
      <rPr>
        <b/>
        <u val="single"/>
        <sz val="12"/>
        <color indexed="10"/>
        <rFont val="Palatino Linotype"/>
        <family val="1"/>
      </rPr>
      <t>Insert</t>
    </r>
    <r>
      <rPr>
        <b/>
        <sz val="12"/>
        <color indexed="10"/>
        <rFont val="Palatino Linotype"/>
        <family val="1"/>
      </rPr>
      <t>' Row.  Please DO NOT Insert or Delete Sheets as may impact our Importing function.</t>
    </r>
  </si>
  <si>
    <t>pg. 5</t>
  </si>
  <si>
    <t>NOTE:  This sheet is UNPROTECTED, so additional reinsurance reporting rows can be added as needed</t>
  </si>
  <si>
    <t>**DO NOT PRINT WITH COVER**</t>
  </si>
  <si>
    <t>THIS IS A COVER, AS JURAT NOT REQUIRED BUT THE TAB IS STILL NAMED</t>
  </si>
  <si>
    <t>JURAT FOR PURPOSES OF LINKS TO OUR IMPORTING PROCESS.</t>
  </si>
  <si>
    <t>Reporting Entity</t>
  </si>
  <si>
    <t>Separate Account or Cell Name/Number</t>
  </si>
  <si>
    <r>
      <t xml:space="preserve">Affiliates: </t>
    </r>
    <r>
      <rPr>
        <sz val="11"/>
        <color indexed="10"/>
        <rFont val="Palatino Linotype"/>
        <family val="1"/>
      </rPr>
      <t>(must file AFS when issued)</t>
    </r>
  </si>
  <si>
    <t>CHECK SHEET</t>
  </si>
  <si>
    <t>(L=line, C=column)</t>
  </si>
  <si>
    <t>DIFF.</t>
  </si>
  <si>
    <t>Pg2,L16) Assets - Pg2,L35) Liab., Capital &amp; Surplus(Curr. Yr)…………………</t>
  </si>
  <si>
    <t>Pg2,L16) Assets - Pg2,L35) Liab., Capital &amp; Surplus(Prior. Yr)………………..</t>
  </si>
  <si>
    <t>Pg2,L6) Reins. Recoverable - Pg7,C4) Reins. Rec………………………………..</t>
  </si>
  <si>
    <t>Pg2,L9) Ceded Unearned Premium - Pg6a) Ceded Unearned Premium…….</t>
  </si>
  <si>
    <t>Pg2,L34) Capital &amp; Surplus - Pg3,L28) Capital &amp; Surp.(Curr)…………………</t>
  </si>
  <si>
    <t>Pg2,L34) Capital &amp; Surplus - Pg3,L28) Capital &amp; Surp.(Prior)………………..</t>
  </si>
  <si>
    <t>[(Pg2,L22,C1) U/P - (Pg2,L22,C2) U/P] - [(Pg2,L9,C1) C/U/P -</t>
  </si>
  <si>
    <t xml:space="preserve">  (Pg2,L9,C2)] + (Pg3,L2,C1) Net Change in U/P………………………………..</t>
  </si>
  <si>
    <t xml:space="preserve">Pg3,L1) Net Premiums Written - Pg5,C1+C2-C3) Premiums Written + </t>
  </si>
  <si>
    <t xml:space="preserve">  Pg6a) Ceded Premium…………………………………………………………….</t>
  </si>
  <si>
    <t>Pg3,L19) Net Income - Pg3,L21) Net Income (Current Yr)…………………….</t>
  </si>
  <si>
    <t>Pg3,L19) Net Income - Pg3,L21) Net Income (Prior Yr)………………………..</t>
  </si>
  <si>
    <t>Pg3,L20) Capital &amp; Surplus (Curr) - Pg3,L28) Prior Yr ………………………..</t>
  </si>
  <si>
    <t>Pg5,C2) Premiums Assumed - Pg6b) Premiums Assumed…………………….</t>
  </si>
  <si>
    <t>Provide explanations for any differences (other than rounding)</t>
  </si>
  <si>
    <t>(a) For all December 31 VCAR filings only: A copy of the premium tax return Form CPT-635 including 636-638 as applicable as filed with the Vermont</t>
  </si>
  <si>
    <t xml:space="preserve">     Department of Taxes via MyVTax due on or before March 15th has been included with this filing?</t>
  </si>
  <si>
    <r>
      <t xml:space="preserve">(b) Enter the TOTAL TAX DUE amount, from </t>
    </r>
    <r>
      <rPr>
        <b/>
        <sz val="11"/>
        <rFont val="Palatino Linotype"/>
        <family val="1"/>
      </rPr>
      <t xml:space="preserve">VT Form CPT-635 line 19.  For Consolidated filers and for Cell filers see Notes </t>
    </r>
    <r>
      <rPr>
        <b/>
        <vertAlign val="superscript"/>
        <sz val="11"/>
        <rFont val="Palatino Linotype"/>
        <family val="1"/>
      </rPr>
      <t>(1)</t>
    </r>
    <r>
      <rPr>
        <b/>
        <sz val="11"/>
        <rFont val="Palatino Linotype"/>
        <family val="1"/>
      </rPr>
      <t xml:space="preserve"> or </t>
    </r>
    <r>
      <rPr>
        <b/>
        <vertAlign val="superscript"/>
        <sz val="11"/>
        <rFont val="Palatino Linotype"/>
        <family val="1"/>
      </rPr>
      <t>(2)</t>
    </r>
    <r>
      <rPr>
        <b/>
        <sz val="11"/>
        <rFont val="Palatino Linotype"/>
        <family val="1"/>
      </rPr>
      <t xml:space="preserve"> below</t>
    </r>
    <r>
      <rPr>
        <sz val="11"/>
        <rFont val="Palatino Linotype"/>
        <family val="1"/>
      </rPr>
      <t>:</t>
    </r>
  </si>
  <si>
    <r>
      <t xml:space="preserve">(c) Are there differences between the amount of premium on this page and the amount reported on </t>
    </r>
    <r>
      <rPr>
        <b/>
        <sz val="11"/>
        <rFont val="Palatino Linotype"/>
        <family val="1"/>
      </rPr>
      <t>VT Form CPT-635 line 1</t>
    </r>
    <r>
      <rPr>
        <sz val="11"/>
        <rFont val="Palatino Linotype"/>
        <family val="1"/>
      </rPr>
      <t xml:space="preserve"> (Direct) and </t>
    </r>
    <r>
      <rPr>
        <b/>
        <sz val="11"/>
        <rFont val="Palatino Linotype"/>
        <family val="1"/>
      </rPr>
      <t>line 7</t>
    </r>
    <r>
      <rPr>
        <sz val="11"/>
        <rFont val="Palatino Linotype"/>
        <family val="1"/>
      </rPr>
      <t xml:space="preserve"> (Assumed)?</t>
    </r>
  </si>
  <si>
    <t xml:space="preserve">      If yes to (c), please explain:</t>
  </si>
  <si>
    <r>
      <rPr>
        <vertAlign val="superscript"/>
        <sz val="11"/>
        <rFont val="Palatino Linotype"/>
        <family val="1"/>
      </rPr>
      <t>(1)</t>
    </r>
    <r>
      <rPr>
        <sz val="11"/>
        <rFont val="Palatino Linotype"/>
        <family val="1"/>
      </rPr>
      <t xml:space="preserve"> For Consolidated filers, please enter enter the tax due allocated to this VCAR filer from </t>
    </r>
    <r>
      <rPr>
        <b/>
        <sz val="11"/>
        <rFont val="Palatino Linotype"/>
        <family val="1"/>
      </rPr>
      <t>VT Form CPT-636, line c</t>
    </r>
    <r>
      <rPr>
        <sz val="11"/>
        <rFont val="Palatino Linotype"/>
        <family val="1"/>
      </rPr>
      <t>.</t>
    </r>
  </si>
  <si>
    <r>
      <rPr>
        <vertAlign val="superscript"/>
        <sz val="11"/>
        <rFont val="Palatino Linotype"/>
        <family val="1"/>
      </rPr>
      <t>(2)</t>
    </r>
    <r>
      <rPr>
        <sz val="11"/>
        <rFont val="Palatino Linotype"/>
        <family val="1"/>
      </rPr>
      <t xml:space="preserve"> For Cell filers, please enter enter the tax due allocated to this VCAR filer from </t>
    </r>
    <r>
      <rPr>
        <b/>
        <sz val="11"/>
        <rFont val="Palatino Linotype"/>
        <family val="1"/>
      </rPr>
      <t>VT Form CPT-637, line 15</t>
    </r>
    <r>
      <rPr>
        <sz val="11"/>
        <rFont val="Palatino Linotype"/>
        <family val="1"/>
      </rPr>
      <t>.</t>
    </r>
  </si>
  <si>
    <t>(3a)</t>
  </si>
  <si>
    <t>Rating</t>
  </si>
  <si>
    <r>
      <t xml:space="preserve">(a) Are the below listed companies "Authorized Reinsurers" as defined in the </t>
    </r>
    <r>
      <rPr>
        <b/>
        <sz val="11"/>
        <rFont val="Palatino Linotype"/>
        <family val="1"/>
      </rPr>
      <t>VCAR Instructions</t>
    </r>
    <r>
      <rPr>
        <sz val="11"/>
        <rFont val="Palatino Linotype"/>
        <family val="1"/>
      </rPr>
      <t>?</t>
    </r>
  </si>
  <si>
    <t>Enter Current Year End</t>
  </si>
  <si>
    <t xml:space="preserve"> To be used for required separate reporting or protected cells by contract.</t>
  </si>
  <si>
    <t>To be used for required separate reporting by Vermont licensed captives filing supplemental insurance subsidiaries or protected cells by contract.</t>
  </si>
  <si>
    <t>This is VCAR Supplemental Form template.</t>
  </si>
  <si>
    <t>VCAR Supplemental Form - v. 2023</t>
  </si>
  <si>
    <t>Use this template beginning year-end 2023.  Please refer to GENERAL INSTRUCTIONS for further guidance.</t>
  </si>
  <si>
    <t>Due to be filed (75 days):</t>
  </si>
  <si>
    <r>
      <t xml:space="preserve">Below Data Entry Table for formula links only </t>
    </r>
    <r>
      <rPr>
        <sz val="12"/>
        <color indexed="17"/>
        <rFont val="Palatino Linotype"/>
        <family val="1"/>
      </rPr>
      <t>(Enter items in 'green')</t>
    </r>
  </si>
  <si>
    <t>Enter Prior Year End [required field even if no reporting and/or N/A]</t>
  </si>
  <si>
    <t>CAPTIVE INSURANCE COMPANY</t>
  </si>
  <si>
    <t>(c) Have you submitted all required Reinsurer Audited Financial Statements as issued?</t>
  </si>
  <si>
    <t>ALL REPORTED REINSURERS MUST BE ON OUR AUTHORIZED LIST</t>
  </si>
  <si>
    <t>Aggregated Authorized Reinsurers</t>
  </si>
  <si>
    <t>If not, request for approval should be submitted to</t>
  </si>
  <si>
    <t>dfr.captivemail@vermont.gov</t>
  </si>
  <si>
    <t>[THIS PAGE IS INTENTIONALLY BLANK AND SHOULD NOT BE USED FOR REPORTING]</t>
  </si>
  <si>
    <t>Please proceed to (5) Premiums and exclude from the Print PDF</t>
  </si>
  <si>
    <t>pg.4</t>
  </si>
  <si>
    <t>pg.7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</si>
</sst>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mm\ d\,\ yyyy"/>
    <numFmt numFmtId="167" formatCode="[$-409]dddd\,\ mmmm\ dd\,\ yyyy"/>
    <numFmt numFmtId="168" formatCode="[$-409]h:mm:ss\ AM/PM"/>
    <numFmt numFmtId="169" formatCode="[$-F800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/d/yy;@"/>
    <numFmt numFmtId="175" formatCode="m/d/yyyy;@"/>
    <numFmt numFmtId="176" formatCode="[$-409]mmmm\ d\,\ yyyy;@"/>
    <numFmt numFmtId="177" formatCode="[$-409]d\-mmm;@"/>
    <numFmt numFmtId="178" formatCode="_(&quot;$&quot;* #,##0_);_(&quot;$&quot;* \(#,##0\);_(&quot;$&quot;* &quot;-&quot;??_);_(@_)"/>
    <numFmt numFmtId="179" formatCode="0.0%"/>
    <numFmt numFmtId="180" formatCode="_([$$-409]* #,##0.00_);_([$$-409]* \(#,##0.00\);_([$$-409]* &quot;-&quot;??_);_(@_)"/>
    <numFmt numFmtId="181" formatCode="_(&quot;$&quot;* #,##0.000_);_(&quot;$&quot;* \(#,##0.000\);_(&quot;$&quot;* &quot;-&quot;??_);_(@_)"/>
    <numFmt numFmtId="182" formatCode="_(&quot;$&quot;* #,##0.0_);_(&quot;$&quot;* \(#,##0.0\);_(&quot;$&quot;* &quot;-&quot;??_);_(@_)"/>
    <numFmt numFmtId="183" formatCode="0.000%"/>
    <numFmt numFmtId="184" formatCode="0.0000%"/>
    <numFmt numFmtId="185" formatCode="0.00000%"/>
    <numFmt numFmtId="186" formatCode="0.000000%"/>
    <numFmt numFmtId="187" formatCode="0.0000000%"/>
    <numFmt numFmtId="188" formatCode="[$-409]dddd\,\ mmmm\ d\,\ yyyy"/>
    <numFmt numFmtId="189" formatCode="0_);\(0\)"/>
    <numFmt numFmtId="190" formatCode="mm/dd/yy;@"/>
    <numFmt numFmtId="191" formatCode="0.0"/>
  </numFmts>
  <fonts count="7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0"/>
      <name val="Arial"/>
      <family val="2"/>
    </font>
    <font>
      <sz val="11"/>
      <name val="Franklin Gothic Book"/>
      <family val="2"/>
    </font>
    <font>
      <sz val="14"/>
      <name val="Franklin Gothic Book"/>
      <family val="2"/>
    </font>
    <font>
      <sz val="11"/>
      <name val="Palatino Linotype"/>
      <family val="1"/>
    </font>
    <font>
      <u val="single"/>
      <sz val="11"/>
      <name val="Palatino Linotype"/>
      <family val="1"/>
    </font>
    <font>
      <sz val="10"/>
      <name val="Palatino Linotype"/>
      <family val="1"/>
    </font>
    <font>
      <sz val="12"/>
      <name val="Palatino Linotype"/>
      <family val="1"/>
    </font>
    <font>
      <b/>
      <sz val="11"/>
      <name val="Palatino Linotype"/>
      <family val="1"/>
    </font>
    <font>
      <sz val="11"/>
      <name val="Franklin Gothic Demi Cond"/>
      <family val="2"/>
    </font>
    <font>
      <vertAlign val="superscript"/>
      <sz val="11"/>
      <name val="Palatino Linotype"/>
      <family val="1"/>
    </font>
    <font>
      <i/>
      <sz val="11"/>
      <name val="Palatino Linotype"/>
      <family val="1"/>
    </font>
    <font>
      <b/>
      <sz val="12"/>
      <color indexed="10"/>
      <name val="Palatino Linotype"/>
      <family val="1"/>
    </font>
    <font>
      <b/>
      <u val="single"/>
      <sz val="12"/>
      <color indexed="10"/>
      <name val="Palatino Linotype"/>
      <family val="1"/>
    </font>
    <font>
      <sz val="11"/>
      <color indexed="10"/>
      <name val="Palatino Linotype"/>
      <family val="1"/>
    </font>
    <font>
      <b/>
      <vertAlign val="superscript"/>
      <sz val="11"/>
      <name val="Palatino Linotype"/>
      <family val="1"/>
    </font>
    <font>
      <i/>
      <sz val="11"/>
      <name val="Arial"/>
      <family val="2"/>
    </font>
    <font>
      <sz val="20"/>
      <name val="Franklin Gothic Book"/>
      <family val="2"/>
    </font>
    <font>
      <sz val="12"/>
      <color indexed="17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ourier"/>
      <family val="0"/>
    </font>
    <font>
      <sz val="10"/>
      <color indexed="17"/>
      <name val="Palatino Linotype"/>
      <family val="1"/>
    </font>
    <font>
      <u val="single"/>
      <sz val="11"/>
      <color indexed="12"/>
      <name val="Palatino Linotype"/>
      <family val="1"/>
    </font>
    <font>
      <u val="single"/>
      <sz val="12"/>
      <color indexed="12"/>
      <name val="Palatino Linotype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Palatino Linotype"/>
      <family val="1"/>
    </font>
    <font>
      <b/>
      <sz val="12"/>
      <color rgb="FFFF0000"/>
      <name val="Palatino Linotype"/>
      <family val="1"/>
    </font>
    <font>
      <sz val="12"/>
      <color rgb="FFFF0000"/>
      <name val="Courier"/>
      <family val="0"/>
    </font>
    <font>
      <sz val="10"/>
      <color rgb="FF00B050"/>
      <name val="Palatino Linotype"/>
      <family val="1"/>
    </font>
    <font>
      <u val="single"/>
      <sz val="11"/>
      <color theme="10"/>
      <name val="Palatino Linotype"/>
      <family val="1"/>
    </font>
    <font>
      <u val="single"/>
      <sz val="12"/>
      <color theme="10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7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8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37" fontId="5" fillId="0" borderId="0" xfId="0" applyNumberFormat="1" applyFont="1" applyFill="1" applyBorder="1" applyAlignment="1">
      <alignment/>
    </xf>
    <xf numFmtId="37" fontId="8" fillId="0" borderId="0" xfId="0" applyNumberFormat="1" applyFont="1" applyAlignment="1">
      <alignment horizontal="centerContinuous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left"/>
    </xf>
    <xf numFmtId="37" fontId="8" fillId="0" borderId="10" xfId="0" applyNumberFormat="1" applyFont="1" applyBorder="1" applyAlignment="1">
      <alignment/>
    </xf>
    <xf numFmtId="37" fontId="8" fillId="0" borderId="0" xfId="0" applyNumberFormat="1" applyFont="1" applyAlignment="1">
      <alignment/>
    </xf>
    <xf numFmtId="37" fontId="8" fillId="0" borderId="0" xfId="0" applyNumberFormat="1" applyFont="1" applyBorder="1" applyAlignment="1">
      <alignment/>
    </xf>
    <xf numFmtId="37" fontId="9" fillId="0" borderId="0" xfId="0" applyNumberFormat="1" applyFont="1" applyAlignment="1">
      <alignment horizontal="centerContinuous"/>
    </xf>
    <xf numFmtId="37" fontId="8" fillId="0" borderId="10" xfId="0" applyNumberFormat="1" applyFont="1" applyBorder="1" applyAlignment="1" applyProtection="1">
      <alignment/>
      <protection locked="0"/>
    </xf>
    <xf numFmtId="37" fontId="8" fillId="0" borderId="0" xfId="0" applyNumberFormat="1" applyFont="1" applyBorder="1" applyAlignment="1">
      <alignment horizontal="centerContinuous"/>
    </xf>
    <xf numFmtId="37" fontId="8" fillId="0" borderId="11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>
      <alignment horizontal="centerContinuous"/>
    </xf>
    <xf numFmtId="37" fontId="8" fillId="0" borderId="0" xfId="0" applyNumberFormat="1" applyFont="1" applyBorder="1" applyAlignment="1">
      <alignment horizontal="center"/>
    </xf>
    <xf numFmtId="37" fontId="8" fillId="0" borderId="12" xfId="0" applyNumberFormat="1" applyFont="1" applyBorder="1" applyAlignment="1">
      <alignment horizontal="center"/>
    </xf>
    <xf numFmtId="37" fontId="8" fillId="0" borderId="13" xfId="0" applyNumberFormat="1" applyFont="1" applyBorder="1" applyAlignment="1">
      <alignment horizontal="center"/>
    </xf>
    <xf numFmtId="37" fontId="8" fillId="0" borderId="14" xfId="0" applyNumberFormat="1" applyFont="1" applyBorder="1" applyAlignment="1">
      <alignment horizontal="center"/>
    </xf>
    <xf numFmtId="37" fontId="8" fillId="0" borderId="15" xfId="0" applyNumberFormat="1" applyFont="1" applyBorder="1" applyAlignment="1">
      <alignment horizontal="center"/>
    </xf>
    <xf numFmtId="37" fontId="8" fillId="0" borderId="11" xfId="0" applyNumberFormat="1" applyFont="1" applyBorder="1" applyAlignment="1">
      <alignment/>
    </xf>
    <xf numFmtId="37" fontId="8" fillId="0" borderId="16" xfId="0" applyNumberFormat="1" applyFont="1" applyBorder="1" applyAlignment="1">
      <alignment/>
    </xf>
    <xf numFmtId="37" fontId="8" fillId="0" borderId="17" xfId="0" applyNumberFormat="1" applyFont="1" applyBorder="1" applyAlignment="1">
      <alignment horizontal="center"/>
    </xf>
    <xf numFmtId="41" fontId="8" fillId="33" borderId="16" xfId="0" applyNumberFormat="1" applyFont="1" applyFill="1" applyBorder="1" applyAlignment="1" applyProtection="1">
      <alignment/>
      <protection/>
    </xf>
    <xf numFmtId="41" fontId="8" fillId="0" borderId="18" xfId="0" applyNumberFormat="1" applyFont="1" applyBorder="1" applyAlignment="1" applyProtection="1">
      <alignment/>
      <protection locked="0"/>
    </xf>
    <xf numFmtId="41" fontId="8" fillId="33" borderId="16" xfId="0" applyNumberFormat="1" applyFont="1" applyFill="1" applyBorder="1" applyAlignment="1">
      <alignment/>
    </xf>
    <xf numFmtId="41" fontId="8" fillId="0" borderId="19" xfId="0" applyNumberFormat="1" applyFont="1" applyBorder="1" applyAlignment="1" applyProtection="1">
      <alignment/>
      <protection locked="0"/>
    </xf>
    <xf numFmtId="37" fontId="8" fillId="0" borderId="20" xfId="0" applyNumberFormat="1" applyFont="1" applyBorder="1" applyAlignment="1">
      <alignment/>
    </xf>
    <xf numFmtId="41" fontId="8" fillId="33" borderId="12" xfId="0" applyNumberFormat="1" applyFont="1" applyFill="1" applyBorder="1" applyAlignment="1">
      <alignment/>
    </xf>
    <xf numFmtId="41" fontId="8" fillId="33" borderId="21" xfId="0" applyNumberFormat="1" applyFont="1" applyFill="1" applyBorder="1" applyAlignment="1">
      <alignment/>
    </xf>
    <xf numFmtId="41" fontId="8" fillId="0" borderId="22" xfId="0" applyNumberFormat="1" applyFont="1" applyBorder="1" applyAlignment="1">
      <alignment/>
    </xf>
    <xf numFmtId="41" fontId="8" fillId="0" borderId="20" xfId="0" applyNumberFormat="1" applyFont="1" applyBorder="1" applyAlignment="1">
      <alignment/>
    </xf>
    <xf numFmtId="41" fontId="8" fillId="0" borderId="16" xfId="0" applyNumberFormat="1" applyFont="1" applyBorder="1" applyAlignment="1">
      <alignment/>
    </xf>
    <xf numFmtId="41" fontId="8" fillId="0" borderId="18" xfId="0" applyNumberFormat="1" applyFont="1" applyBorder="1" applyAlignment="1">
      <alignment/>
    </xf>
    <xf numFmtId="37" fontId="8" fillId="0" borderId="16" xfId="0" applyNumberFormat="1" applyFont="1" applyBorder="1" applyAlignment="1" applyProtection="1">
      <alignment/>
      <protection locked="0"/>
    </xf>
    <xf numFmtId="41" fontId="8" fillId="33" borderId="18" xfId="0" applyNumberFormat="1" applyFont="1" applyFill="1" applyBorder="1" applyAlignment="1">
      <alignment/>
    </xf>
    <xf numFmtId="41" fontId="8" fillId="0" borderId="16" xfId="0" applyNumberFormat="1" applyFont="1" applyBorder="1" applyAlignment="1" applyProtection="1">
      <alignment/>
      <protection locked="0"/>
    </xf>
    <xf numFmtId="41" fontId="8" fillId="0" borderId="20" xfId="0" applyNumberFormat="1" applyFont="1" applyBorder="1" applyAlignment="1" applyProtection="1">
      <alignment/>
      <protection/>
    </xf>
    <xf numFmtId="41" fontId="8" fillId="0" borderId="23" xfId="0" applyNumberFormat="1" applyFont="1" applyBorder="1" applyAlignment="1" applyProtection="1">
      <alignment/>
      <protection locked="0"/>
    </xf>
    <xf numFmtId="37" fontId="8" fillId="0" borderId="16" xfId="0" applyNumberFormat="1" applyFont="1" applyFill="1" applyBorder="1" applyAlignment="1">
      <alignment/>
    </xf>
    <xf numFmtId="41" fontId="8" fillId="0" borderId="18" xfId="0" applyNumberFormat="1" applyFont="1" applyBorder="1" applyAlignment="1" applyProtection="1">
      <alignment/>
      <protection/>
    </xf>
    <xf numFmtId="41" fontId="8" fillId="0" borderId="24" xfId="0" applyNumberFormat="1" applyFont="1" applyBorder="1" applyAlignment="1">
      <alignment/>
    </xf>
    <xf numFmtId="41" fontId="8" fillId="0" borderId="25" xfId="0" applyNumberFormat="1" applyFont="1" applyBorder="1" applyAlignment="1">
      <alignment/>
    </xf>
    <xf numFmtId="41" fontId="8" fillId="33" borderId="26" xfId="0" applyNumberFormat="1" applyFont="1" applyFill="1" applyBorder="1" applyAlignment="1">
      <alignment/>
    </xf>
    <xf numFmtId="41" fontId="8" fillId="0" borderId="27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37" fontId="8" fillId="0" borderId="12" xfId="0" applyNumberFormat="1" applyFont="1" applyBorder="1" applyAlignment="1">
      <alignment/>
    </xf>
    <xf numFmtId="41" fontId="8" fillId="0" borderId="13" xfId="0" applyNumberFormat="1" applyFont="1" applyBorder="1" applyAlignment="1">
      <alignment/>
    </xf>
    <xf numFmtId="41" fontId="8" fillId="0" borderId="14" xfId="0" applyNumberFormat="1" applyFont="1" applyBorder="1" applyAlignment="1">
      <alignment/>
    </xf>
    <xf numFmtId="41" fontId="8" fillId="0" borderId="11" xfId="0" applyNumberFormat="1" applyFont="1" applyBorder="1" applyAlignment="1">
      <alignment/>
    </xf>
    <xf numFmtId="41" fontId="8" fillId="0" borderId="28" xfId="0" applyNumberFormat="1" applyFont="1" applyBorder="1" applyAlignment="1">
      <alignment/>
    </xf>
    <xf numFmtId="176" fontId="10" fillId="0" borderId="21" xfId="0" applyNumberFormat="1" applyFont="1" applyBorder="1" applyAlignment="1" applyProtection="1">
      <alignment horizontal="center"/>
      <protection/>
    </xf>
    <xf numFmtId="41" fontId="8" fillId="0" borderId="16" xfId="0" applyNumberFormat="1" applyFont="1" applyBorder="1" applyAlignment="1">
      <alignment horizontal="center"/>
    </xf>
    <xf numFmtId="41" fontId="8" fillId="0" borderId="17" xfId="0" applyNumberFormat="1" applyFont="1" applyBorder="1" applyAlignment="1">
      <alignment horizontal="center"/>
    </xf>
    <xf numFmtId="41" fontId="8" fillId="0" borderId="16" xfId="0" applyNumberFormat="1" applyFont="1" applyFill="1" applyBorder="1" applyAlignment="1">
      <alignment/>
    </xf>
    <xf numFmtId="41" fontId="8" fillId="0" borderId="16" xfId="0" applyNumberFormat="1" applyFont="1" applyBorder="1" applyAlignment="1" applyProtection="1">
      <alignment/>
      <protection/>
    </xf>
    <xf numFmtId="41" fontId="8" fillId="0" borderId="29" xfId="0" applyNumberFormat="1" applyFont="1" applyBorder="1" applyAlignment="1">
      <alignment/>
    </xf>
    <xf numFmtId="37" fontId="8" fillId="0" borderId="30" xfId="0" applyNumberFormat="1" applyFont="1" applyBorder="1" applyAlignment="1">
      <alignment/>
    </xf>
    <xf numFmtId="41" fontId="8" fillId="33" borderId="31" xfId="0" applyNumberFormat="1" applyFont="1" applyFill="1" applyBorder="1" applyAlignment="1">
      <alignment/>
    </xf>
    <xf numFmtId="41" fontId="8" fillId="33" borderId="3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7" fontId="8" fillId="0" borderId="24" xfId="0" applyNumberFormat="1" applyFont="1" applyBorder="1" applyAlignment="1">
      <alignment horizontal="center"/>
    </xf>
    <xf numFmtId="37" fontId="8" fillId="0" borderId="33" xfId="0" applyNumberFormat="1" applyFont="1" applyBorder="1" applyAlignment="1">
      <alignment horizontal="center"/>
    </xf>
    <xf numFmtId="37" fontId="8" fillId="0" borderId="16" xfId="0" applyNumberFormat="1" applyFont="1" applyBorder="1" applyAlignment="1">
      <alignment horizontal="center"/>
    </xf>
    <xf numFmtId="37" fontId="8" fillId="0" borderId="24" xfId="0" applyNumberFormat="1" applyFont="1" applyBorder="1" applyAlignment="1">
      <alignment/>
    </xf>
    <xf numFmtId="37" fontId="8" fillId="0" borderId="18" xfId="0" applyNumberFormat="1" applyFont="1" applyBorder="1" applyAlignment="1">
      <alignment horizontal="center"/>
    </xf>
    <xf numFmtId="37" fontId="8" fillId="0" borderId="25" xfId="0" applyNumberFormat="1" applyFont="1" applyBorder="1" applyAlignment="1">
      <alignment/>
    </xf>
    <xf numFmtId="37" fontId="8" fillId="0" borderId="18" xfId="0" applyNumberFormat="1" applyFont="1" applyBorder="1" applyAlignment="1">
      <alignment/>
    </xf>
    <xf numFmtId="41" fontId="8" fillId="33" borderId="34" xfId="0" applyNumberFormat="1" applyFont="1" applyFill="1" applyBorder="1" applyAlignment="1">
      <alignment/>
    </xf>
    <xf numFmtId="37" fontId="8" fillId="0" borderId="22" xfId="0" applyNumberFormat="1" applyFont="1" applyBorder="1" applyAlignment="1">
      <alignment/>
    </xf>
    <xf numFmtId="41" fontId="8" fillId="33" borderId="24" xfId="0" applyNumberFormat="1" applyFont="1" applyFill="1" applyBorder="1" applyAlignment="1">
      <alignment/>
    </xf>
    <xf numFmtId="41" fontId="8" fillId="33" borderId="25" xfId="0" applyNumberFormat="1" applyFont="1" applyFill="1" applyBorder="1" applyAlignment="1">
      <alignment/>
    </xf>
    <xf numFmtId="41" fontId="8" fillId="0" borderId="35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37" fontId="8" fillId="0" borderId="36" xfId="0" applyNumberFormat="1" applyFont="1" applyBorder="1" applyAlignment="1">
      <alignment horizontal="center"/>
    </xf>
    <xf numFmtId="41" fontId="8" fillId="0" borderId="10" xfId="0" applyNumberFormat="1" applyFont="1" applyBorder="1" applyAlignment="1">
      <alignment horizontal="center"/>
    </xf>
    <xf numFmtId="41" fontId="8" fillId="0" borderId="33" xfId="0" applyNumberFormat="1" applyFont="1" applyBorder="1" applyAlignment="1">
      <alignment horizontal="center"/>
    </xf>
    <xf numFmtId="37" fontId="8" fillId="0" borderId="22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41" fontId="8" fillId="0" borderId="35" xfId="0" applyNumberFormat="1" applyFont="1" applyBorder="1" applyAlignment="1">
      <alignment horizontal="center"/>
    </xf>
    <xf numFmtId="37" fontId="8" fillId="0" borderId="37" xfId="0" applyNumberFormat="1" applyFont="1" applyBorder="1" applyAlignment="1">
      <alignment/>
    </xf>
    <xf numFmtId="41" fontId="8" fillId="0" borderId="25" xfId="0" applyNumberFormat="1" applyFont="1" applyBorder="1" applyAlignment="1" applyProtection="1">
      <alignment/>
      <protection locked="0"/>
    </xf>
    <xf numFmtId="37" fontId="8" fillId="0" borderId="27" xfId="0" applyNumberFormat="1" applyFont="1" applyBorder="1" applyAlignment="1">
      <alignment/>
    </xf>
    <xf numFmtId="37" fontId="8" fillId="0" borderId="38" xfId="0" applyNumberFormat="1" applyFont="1" applyFill="1" applyBorder="1" applyAlignment="1" applyProtection="1">
      <alignment horizontal="center"/>
      <protection locked="0"/>
    </xf>
    <xf numFmtId="37" fontId="8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7" fontId="8" fillId="0" borderId="0" xfId="0" applyNumberFormat="1" applyFont="1" applyFill="1" applyBorder="1" applyAlignment="1">
      <alignment/>
    </xf>
    <xf numFmtId="37" fontId="8" fillId="0" borderId="0" xfId="0" applyNumberFormat="1" applyFont="1" applyFill="1" applyAlignment="1">
      <alignment horizontal="centerContinuous"/>
    </xf>
    <xf numFmtId="37" fontId="66" fillId="0" borderId="0" xfId="0" applyNumberFormat="1" applyFont="1" applyFill="1" applyAlignment="1">
      <alignment horizontal="centerContinuous"/>
    </xf>
    <xf numFmtId="37" fontId="9" fillId="0" borderId="22" xfId="0" applyNumberFormat="1" applyFont="1" applyFill="1" applyBorder="1" applyAlignment="1">
      <alignment horizontal="left"/>
    </xf>
    <xf numFmtId="37" fontId="8" fillId="0" borderId="18" xfId="0" applyNumberFormat="1" applyFont="1" applyFill="1" applyBorder="1" applyAlignment="1">
      <alignment horizontal="center"/>
    </xf>
    <xf numFmtId="37" fontId="8" fillId="0" borderId="22" xfId="0" applyNumberFormat="1" applyFont="1" applyFill="1" applyBorder="1" applyAlignment="1">
      <alignment/>
    </xf>
    <xf numFmtId="37" fontId="9" fillId="0" borderId="16" xfId="0" applyNumberFormat="1" applyFont="1" applyFill="1" applyBorder="1" applyAlignment="1">
      <alignment horizontal="centerContinuous"/>
    </xf>
    <xf numFmtId="37" fontId="9" fillId="0" borderId="0" xfId="0" applyNumberFormat="1" applyFont="1" applyFill="1" applyBorder="1" applyAlignment="1">
      <alignment horizontal="centerContinuous"/>
    </xf>
    <xf numFmtId="37" fontId="8" fillId="0" borderId="16" xfId="0" applyNumberFormat="1" applyFont="1" applyFill="1" applyBorder="1" applyAlignment="1">
      <alignment horizontal="center"/>
    </xf>
    <xf numFmtId="37" fontId="8" fillId="0" borderId="18" xfId="0" applyNumberFormat="1" applyFont="1" applyFill="1" applyBorder="1" applyAlignment="1">
      <alignment horizontal="center" wrapText="1"/>
    </xf>
    <xf numFmtId="37" fontId="8" fillId="0" borderId="21" xfId="0" applyNumberFormat="1" applyFont="1" applyFill="1" applyBorder="1" applyAlignment="1">
      <alignment/>
    </xf>
    <xf numFmtId="37" fontId="8" fillId="0" borderId="13" xfId="0" applyNumberFormat="1" applyFont="1" applyFill="1" applyBorder="1" applyAlignment="1">
      <alignment horizontal="center"/>
    </xf>
    <xf numFmtId="37" fontId="8" fillId="0" borderId="14" xfId="0" applyNumberFormat="1" applyFont="1" applyFill="1" applyBorder="1" applyAlignment="1">
      <alignment horizontal="center"/>
    </xf>
    <xf numFmtId="37" fontId="8" fillId="0" borderId="21" xfId="0" applyNumberFormat="1" applyFont="1" applyFill="1" applyBorder="1" applyAlignment="1">
      <alignment horizontal="center"/>
    </xf>
    <xf numFmtId="41" fontId="8" fillId="0" borderId="16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8" fillId="0" borderId="18" xfId="0" applyNumberFormat="1" applyFont="1" applyFill="1" applyBorder="1" applyAlignment="1" applyProtection="1">
      <alignment/>
      <protection locked="0"/>
    </xf>
    <xf numFmtId="41" fontId="8" fillId="0" borderId="16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41" fontId="8" fillId="0" borderId="18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>
      <alignment/>
    </xf>
    <xf numFmtId="41" fontId="8" fillId="0" borderId="18" xfId="0" applyNumberFormat="1" applyFont="1" applyFill="1" applyBorder="1" applyAlignment="1">
      <alignment/>
    </xf>
    <xf numFmtId="37" fontId="8" fillId="0" borderId="10" xfId="0" applyNumberFormat="1" applyFont="1" applyFill="1" applyBorder="1" applyAlignment="1">
      <alignment/>
    </xf>
    <xf numFmtId="37" fontId="8" fillId="0" borderId="27" xfId="0" applyNumberFormat="1" applyFont="1" applyFill="1" applyBorder="1" applyAlignment="1">
      <alignment/>
    </xf>
    <xf numFmtId="37" fontId="8" fillId="0" borderId="27" xfId="0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>
      <alignment horizontal="right"/>
    </xf>
    <xf numFmtId="9" fontId="8" fillId="0" borderId="0" xfId="60" applyFont="1" applyFill="1" applyAlignment="1">
      <alignment/>
    </xf>
    <xf numFmtId="9" fontId="8" fillId="0" borderId="0" xfId="60" applyFont="1" applyFill="1" applyAlignment="1">
      <alignment horizontal="center"/>
    </xf>
    <xf numFmtId="0" fontId="8" fillId="0" borderId="0" xfId="0" applyFont="1" applyFill="1" applyAlignment="1">
      <alignment/>
    </xf>
    <xf numFmtId="37" fontId="8" fillId="0" borderId="10" xfId="0" applyNumberFormat="1" applyFont="1" applyBorder="1" applyAlignment="1">
      <alignment horizontal="centerContinuous"/>
    </xf>
    <xf numFmtId="37" fontId="9" fillId="0" borderId="10" xfId="0" applyNumberFormat="1" applyFont="1" applyBorder="1" applyAlignment="1">
      <alignment horizontal="centerContinuous"/>
    </xf>
    <xf numFmtId="37" fontId="9" fillId="0" borderId="33" xfId="0" applyNumberFormat="1" applyFont="1" applyBorder="1" applyAlignment="1">
      <alignment horizontal="centerContinuous"/>
    </xf>
    <xf numFmtId="37" fontId="8" fillId="0" borderId="21" xfId="0" applyNumberFormat="1" applyFont="1" applyBorder="1" applyAlignment="1">
      <alignment/>
    </xf>
    <xf numFmtId="37" fontId="8" fillId="0" borderId="21" xfId="0" applyNumberFormat="1" applyFont="1" applyBorder="1" applyAlignment="1">
      <alignment horizontal="center"/>
    </xf>
    <xf numFmtId="37" fontId="8" fillId="0" borderId="14" xfId="0" applyNumberFormat="1" applyFont="1" applyBorder="1" applyAlignment="1">
      <alignment/>
    </xf>
    <xf numFmtId="37" fontId="8" fillId="0" borderId="24" xfId="0" applyNumberFormat="1" applyFont="1" applyBorder="1" applyAlignment="1" applyProtection="1">
      <alignment/>
      <protection locked="0"/>
    </xf>
    <xf numFmtId="189" fontId="8" fillId="0" borderId="16" xfId="0" applyNumberFormat="1" applyFont="1" applyBorder="1" applyAlignment="1" applyProtection="1" quotePrefix="1">
      <alignment/>
      <protection locked="0"/>
    </xf>
    <xf numFmtId="37" fontId="8" fillId="0" borderId="38" xfId="0" applyNumberFormat="1" applyFont="1" applyBorder="1" applyAlignment="1" applyProtection="1">
      <alignment horizontal="center"/>
      <protection locked="0"/>
    </xf>
    <xf numFmtId="9" fontId="8" fillId="33" borderId="0" xfId="60" applyFont="1" applyFill="1" applyAlignment="1">
      <alignment horizontal="center"/>
    </xf>
    <xf numFmtId="37" fontId="13" fillId="0" borderId="39" xfId="0" applyNumberFormat="1" applyFont="1" applyBorder="1" applyAlignment="1">
      <alignment horizontal="left"/>
    </xf>
    <xf numFmtId="37" fontId="7" fillId="0" borderId="0" xfId="0" applyNumberFormat="1" applyFont="1" applyAlignment="1">
      <alignment horizontal="right"/>
    </xf>
    <xf numFmtId="37" fontId="8" fillId="0" borderId="40" xfId="0" applyNumberFormat="1" applyFont="1" applyBorder="1" applyAlignment="1" applyProtection="1">
      <alignment/>
      <protection locked="0"/>
    </xf>
    <xf numFmtId="189" fontId="8" fillId="0" borderId="40" xfId="0" applyNumberFormat="1" applyFont="1" applyBorder="1" applyAlignment="1" applyProtection="1" quotePrefix="1">
      <alignment/>
      <protection locked="0"/>
    </xf>
    <xf numFmtId="189" fontId="8" fillId="0" borderId="41" xfId="0" applyNumberFormat="1" applyFont="1" applyBorder="1" applyAlignment="1" applyProtection="1" quotePrefix="1">
      <alignment/>
      <protection locked="0"/>
    </xf>
    <xf numFmtId="189" fontId="8" fillId="0" borderId="0" xfId="0" applyNumberFormat="1" applyFont="1" applyBorder="1" applyAlignment="1" applyProtection="1" quotePrefix="1">
      <alignment/>
      <protection locked="0"/>
    </xf>
    <xf numFmtId="37" fontId="8" fillId="0" borderId="42" xfId="0" applyNumberFormat="1" applyFont="1" applyBorder="1" applyAlignment="1">
      <alignment/>
    </xf>
    <xf numFmtId="189" fontId="8" fillId="0" borderId="10" xfId="0" applyNumberFormat="1" applyFont="1" applyBorder="1" applyAlignment="1" applyProtection="1" quotePrefix="1">
      <alignment/>
      <protection locked="0"/>
    </xf>
    <xf numFmtId="37" fontId="8" fillId="0" borderId="41" xfId="0" applyNumberFormat="1" applyFont="1" applyFill="1" applyBorder="1" applyAlignment="1">
      <alignment/>
    </xf>
    <xf numFmtId="41" fontId="8" fillId="33" borderId="0" xfId="0" applyNumberFormat="1" applyFont="1" applyFill="1" applyAlignment="1">
      <alignment/>
    </xf>
    <xf numFmtId="41" fontId="8" fillId="33" borderId="43" xfId="0" applyNumberFormat="1" applyFont="1" applyFill="1" applyBorder="1" applyAlignment="1">
      <alignment/>
    </xf>
    <xf numFmtId="41" fontId="8" fillId="33" borderId="39" xfId="0" applyNumberFormat="1" applyFont="1" applyFill="1" applyBorder="1" applyAlignment="1">
      <alignment/>
    </xf>
    <xf numFmtId="37" fontId="8" fillId="0" borderId="11" xfId="0" applyNumberFormat="1" applyFont="1" applyBorder="1" applyAlignment="1">
      <alignment horizontal="center"/>
    </xf>
    <xf numFmtId="37" fontId="8" fillId="0" borderId="28" xfId="0" applyNumberFormat="1" applyFont="1" applyBorder="1" applyAlignment="1">
      <alignment horizontal="center"/>
    </xf>
    <xf numFmtId="37" fontId="8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7" fontId="8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centerContinuous"/>
      <protection/>
    </xf>
    <xf numFmtId="37" fontId="8" fillId="0" borderId="0" xfId="0" applyNumberFormat="1" applyFont="1" applyAlignment="1" applyProtection="1">
      <alignment horizontal="center"/>
      <protection/>
    </xf>
    <xf numFmtId="37" fontId="8" fillId="0" borderId="14" xfId="0" applyNumberFormat="1" applyFont="1" applyBorder="1" applyAlignment="1" applyProtection="1">
      <alignment horizontal="center"/>
      <protection/>
    </xf>
    <xf numFmtId="37" fontId="8" fillId="0" borderId="16" xfId="0" applyNumberFormat="1" applyFont="1" applyBorder="1" applyAlignment="1" applyProtection="1">
      <alignment horizontal="center"/>
      <protection/>
    </xf>
    <xf numFmtId="37" fontId="8" fillId="0" borderId="24" xfId="0" applyNumberFormat="1" applyFont="1" applyBorder="1" applyAlignment="1" applyProtection="1">
      <alignment horizontal="center"/>
      <protection/>
    </xf>
    <xf numFmtId="41" fontId="8" fillId="0" borderId="16" xfId="0" applyNumberFormat="1" applyFont="1" applyBorder="1" applyAlignment="1" applyProtection="1">
      <alignment horizontal="center"/>
      <protection/>
    </xf>
    <xf numFmtId="41" fontId="8" fillId="0" borderId="24" xfId="0" applyNumberFormat="1" applyFont="1" applyBorder="1" applyAlignment="1" applyProtection="1">
      <alignment horizontal="center"/>
      <protection/>
    </xf>
    <xf numFmtId="41" fontId="8" fillId="33" borderId="16" xfId="0" applyNumberFormat="1" applyFont="1" applyFill="1" applyBorder="1" applyAlignment="1" applyProtection="1">
      <alignment horizontal="center"/>
      <protection/>
    </xf>
    <xf numFmtId="37" fontId="8" fillId="0" borderId="27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37" fontId="8" fillId="0" borderId="0" xfId="0" applyNumberFormat="1" applyFont="1" applyFill="1" applyAlignment="1" applyProtection="1">
      <alignment horizontal="left"/>
      <protection/>
    </xf>
    <xf numFmtId="37" fontId="8" fillId="0" borderId="16" xfId="0" applyNumberFormat="1" applyFont="1" applyBorder="1" applyAlignment="1">
      <alignment horizontal="center" vertical="center"/>
    </xf>
    <xf numFmtId="37" fontId="8" fillId="0" borderId="41" xfId="0" applyNumberFormat="1" applyFont="1" applyBorder="1" applyAlignment="1" applyProtection="1">
      <alignment/>
      <protection locked="0"/>
    </xf>
    <xf numFmtId="189" fontId="8" fillId="0" borderId="23" xfId="0" applyNumberFormat="1" applyFont="1" applyBorder="1" applyAlignment="1" applyProtection="1" quotePrefix="1">
      <alignment/>
      <protection locked="0"/>
    </xf>
    <xf numFmtId="189" fontId="8" fillId="0" borderId="34" xfId="0" applyNumberFormat="1" applyFont="1" applyBorder="1" applyAlignment="1" applyProtection="1" quotePrefix="1">
      <alignment/>
      <protection locked="0"/>
    </xf>
    <xf numFmtId="41" fontId="4" fillId="0" borderId="16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Alignment="1">
      <alignment/>
    </xf>
    <xf numFmtId="0" fontId="67" fillId="0" borderId="0" xfId="0" applyFont="1" applyAlignment="1">
      <alignment/>
    </xf>
    <xf numFmtId="37" fontId="8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7" fillId="0" borderId="39" xfId="0" applyNumberFormat="1" applyFont="1" applyBorder="1" applyAlignment="1">
      <alignment/>
    </xf>
    <xf numFmtId="0" fontId="11" fillId="0" borderId="0" xfId="0" applyFont="1" applyAlignment="1">
      <alignment/>
    </xf>
    <xf numFmtId="0" fontId="68" fillId="0" borderId="0" xfId="0" applyFont="1" applyAlignment="1">
      <alignment/>
    </xf>
    <xf numFmtId="37" fontId="8" fillId="0" borderId="0" xfId="0" applyNumberFormat="1" applyFont="1" applyAlignment="1" applyProtection="1">
      <alignment horizontal="left"/>
      <protection locked="0"/>
    </xf>
    <xf numFmtId="176" fontId="10" fillId="0" borderId="21" xfId="0" applyNumberFormat="1" applyFont="1" applyBorder="1" applyAlignment="1" applyProtection="1">
      <alignment horizontal="center"/>
      <protection locked="0"/>
    </xf>
    <xf numFmtId="41" fontId="4" fillId="0" borderId="18" xfId="0" applyNumberFormat="1" applyFont="1" applyBorder="1" applyAlignment="1" applyProtection="1">
      <alignment/>
      <protection locked="0"/>
    </xf>
    <xf numFmtId="41" fontId="4" fillId="0" borderId="19" xfId="0" applyNumberFormat="1" applyFont="1" applyBorder="1" applyAlignment="1" applyProtection="1">
      <alignment/>
      <protection locked="0"/>
    </xf>
    <xf numFmtId="37" fontId="8" fillId="0" borderId="16" xfId="0" applyNumberFormat="1" applyFont="1" applyBorder="1" applyAlignment="1">
      <alignment/>
    </xf>
    <xf numFmtId="0" fontId="8" fillId="0" borderId="0" xfId="0" applyFont="1" applyAlignment="1">
      <alignment/>
    </xf>
    <xf numFmtId="37" fontId="8" fillId="0" borderId="0" xfId="0" applyNumberFormat="1" applyFont="1" applyAlignment="1">
      <alignment/>
    </xf>
    <xf numFmtId="37" fontId="8" fillId="0" borderId="10" xfId="0" applyNumberFormat="1" applyFont="1" applyBorder="1" applyAlignment="1">
      <alignment/>
    </xf>
    <xf numFmtId="37" fontId="8" fillId="0" borderId="44" xfId="0" applyNumberFormat="1" applyFont="1" applyBorder="1" applyAlignment="1">
      <alignment horizontal="center"/>
    </xf>
    <xf numFmtId="37" fontId="8" fillId="0" borderId="45" xfId="0" applyNumberFormat="1" applyFont="1" applyBorder="1" applyAlignment="1">
      <alignment horizontal="center"/>
    </xf>
    <xf numFmtId="42" fontId="8" fillId="0" borderId="38" xfId="44" applyNumberFormat="1" applyFont="1" applyFill="1" applyBorder="1" applyAlignment="1" applyProtection="1">
      <alignment horizontal="center"/>
      <protection locked="0"/>
    </xf>
    <xf numFmtId="37" fontId="8" fillId="0" borderId="0" xfId="0" applyNumberFormat="1" applyFont="1" applyAlignment="1" applyProtection="1">
      <alignment horizontal="center"/>
      <protection locked="0"/>
    </xf>
    <xf numFmtId="37" fontId="8" fillId="0" borderId="11" xfId="0" applyNumberFormat="1" applyFont="1" applyBorder="1" applyAlignment="1" applyProtection="1">
      <alignment/>
      <protection locked="0"/>
    </xf>
    <xf numFmtId="37" fontId="8" fillId="0" borderId="44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37" fontId="20" fillId="0" borderId="0" xfId="0" applyNumberFormat="1" applyFont="1" applyAlignment="1">
      <alignment horizontal="right"/>
    </xf>
    <xf numFmtId="176" fontId="10" fillId="0" borderId="16" xfId="0" applyNumberFormat="1" applyFont="1" applyBorder="1" applyAlignment="1">
      <alignment horizontal="center"/>
    </xf>
    <xf numFmtId="176" fontId="10" fillId="0" borderId="18" xfId="0" applyNumberFormat="1" applyFont="1" applyBorder="1" applyAlignment="1">
      <alignment horizontal="center"/>
    </xf>
    <xf numFmtId="176" fontId="8" fillId="0" borderId="0" xfId="0" applyNumberFormat="1" applyFont="1" applyAlignment="1">
      <alignment horizontal="left"/>
    </xf>
    <xf numFmtId="176" fontId="8" fillId="0" borderId="0" xfId="0" applyNumberFormat="1" applyFont="1" applyFill="1" applyAlignment="1">
      <alignment horizontal="left"/>
    </xf>
    <xf numFmtId="176" fontId="8" fillId="0" borderId="0" xfId="0" applyNumberFormat="1" applyFont="1" applyAlignment="1" applyProtection="1">
      <alignment horizontal="left"/>
      <protection locked="0"/>
    </xf>
    <xf numFmtId="176" fontId="8" fillId="0" borderId="10" xfId="0" applyNumberFormat="1" applyFont="1" applyBorder="1" applyAlignment="1">
      <alignment horizontal="centerContinuous"/>
    </xf>
    <xf numFmtId="37" fontId="21" fillId="0" borderId="0" xfId="0" applyNumberFormat="1" applyFont="1" applyAlignment="1">
      <alignment/>
    </xf>
    <xf numFmtId="37" fontId="8" fillId="0" borderId="35" xfId="0" applyNumberFormat="1" applyFont="1" applyBorder="1" applyAlignment="1">
      <alignment/>
    </xf>
    <xf numFmtId="37" fontId="8" fillId="0" borderId="12" xfId="0" applyNumberFormat="1" applyFont="1" applyBorder="1" applyAlignment="1">
      <alignment horizontal="centerContinuous"/>
    </xf>
    <xf numFmtId="37" fontId="8" fillId="0" borderId="13" xfId="0" applyNumberFormat="1" applyFont="1" applyBorder="1" applyAlignment="1">
      <alignment horizontal="centerContinuous"/>
    </xf>
    <xf numFmtId="37" fontId="9" fillId="0" borderId="13" xfId="0" applyNumberFormat="1" applyFont="1" applyBorder="1" applyAlignment="1">
      <alignment horizontal="centerContinuous"/>
    </xf>
    <xf numFmtId="37" fontId="9" fillId="0" borderId="13" xfId="0" applyNumberFormat="1" applyFont="1" applyBorder="1" applyAlignment="1" applyProtection="1">
      <alignment horizontal="center"/>
      <protection/>
    </xf>
    <xf numFmtId="37" fontId="9" fillId="0" borderId="14" xfId="0" applyNumberFormat="1" applyFont="1" applyBorder="1" applyAlignment="1">
      <alignment horizontal="centerContinuous"/>
    </xf>
    <xf numFmtId="0" fontId="11" fillId="0" borderId="0" xfId="0" applyFont="1" applyBorder="1" applyAlignment="1" applyProtection="1">
      <alignment horizontal="center"/>
      <protection/>
    </xf>
    <xf numFmtId="0" fontId="11" fillId="0" borderId="35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 applyProtection="1">
      <alignment horizontal="center"/>
      <protection/>
    </xf>
    <xf numFmtId="0" fontId="11" fillId="0" borderId="28" xfId="0" applyFont="1" applyBorder="1" applyAlignment="1">
      <alignment/>
    </xf>
    <xf numFmtId="37" fontId="8" fillId="0" borderId="46" xfId="0" applyNumberFormat="1" applyFont="1" applyFill="1" applyBorder="1" applyAlignment="1">
      <alignment/>
    </xf>
    <xf numFmtId="37" fontId="9" fillId="0" borderId="47" xfId="0" applyNumberFormat="1" applyFont="1" applyFill="1" applyBorder="1" applyAlignment="1">
      <alignment horizontal="center"/>
    </xf>
    <xf numFmtId="37" fontId="8" fillId="0" borderId="48" xfId="0" applyNumberFormat="1" applyFont="1" applyFill="1" applyBorder="1" applyAlignment="1">
      <alignment horizontal="centerContinuous"/>
    </xf>
    <xf numFmtId="37" fontId="8" fillId="0" borderId="13" xfId="0" applyNumberFormat="1" applyFont="1" applyFill="1" applyBorder="1" applyAlignment="1">
      <alignment horizontal="centerContinuous"/>
    </xf>
    <xf numFmtId="37" fontId="8" fillId="0" borderId="49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Continuous"/>
    </xf>
    <xf numFmtId="37" fontId="8" fillId="0" borderId="0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" vertical="center" wrapText="1"/>
    </xf>
    <xf numFmtId="37" fontId="8" fillId="0" borderId="0" xfId="0" applyNumberFormat="1" applyFont="1" applyFill="1" applyBorder="1" applyAlignment="1">
      <alignment horizontal="center" wrapText="1"/>
    </xf>
    <xf numFmtId="37" fontId="8" fillId="0" borderId="22" xfId="0" applyNumberFormat="1" applyFont="1" applyFill="1" applyBorder="1" applyAlignment="1" applyProtection="1">
      <alignment/>
      <protection/>
    </xf>
    <xf numFmtId="37" fontId="8" fillId="0" borderId="22" xfId="0" applyNumberFormat="1" applyFont="1" applyFill="1" applyBorder="1" applyAlignment="1" applyProtection="1">
      <alignment/>
      <protection locked="0"/>
    </xf>
    <xf numFmtId="37" fontId="8" fillId="0" borderId="36" xfId="0" applyNumberFormat="1" applyFont="1" applyFill="1" applyBorder="1" applyAlignment="1" applyProtection="1">
      <alignment/>
      <protection locked="0"/>
    </xf>
    <xf numFmtId="37" fontId="8" fillId="0" borderId="50" xfId="0" applyNumberFormat="1" applyFont="1" applyFill="1" applyBorder="1" applyAlignment="1" applyProtection="1">
      <alignment/>
      <protection locked="0"/>
    </xf>
    <xf numFmtId="41" fontId="8" fillId="0" borderId="23" xfId="0" applyNumberFormat="1" applyFont="1" applyFill="1" applyBorder="1" applyAlignment="1" applyProtection="1">
      <alignment/>
      <protection locked="0"/>
    </xf>
    <xf numFmtId="41" fontId="8" fillId="0" borderId="11" xfId="0" applyNumberFormat="1" applyFont="1" applyFill="1" applyBorder="1" applyAlignment="1" applyProtection="1">
      <alignment/>
      <protection locked="0"/>
    </xf>
    <xf numFmtId="41" fontId="8" fillId="0" borderId="19" xfId="0" applyNumberFormat="1" applyFont="1" applyFill="1" applyBorder="1" applyAlignment="1" applyProtection="1">
      <alignment/>
      <protection locked="0"/>
    </xf>
    <xf numFmtId="37" fontId="8" fillId="0" borderId="20" xfId="0" applyNumberFormat="1" applyFont="1" applyFill="1" applyBorder="1" applyAlignment="1">
      <alignment horizontal="center"/>
    </xf>
    <xf numFmtId="37" fontId="8" fillId="0" borderId="17" xfId="0" applyNumberFormat="1" applyFont="1" applyFill="1" applyBorder="1" applyAlignment="1">
      <alignment horizontal="center" wrapText="1"/>
    </xf>
    <xf numFmtId="41" fontId="8" fillId="0" borderId="21" xfId="0" applyNumberFormat="1" applyFont="1" applyFill="1" applyBorder="1" applyAlignment="1" applyProtection="1">
      <alignment/>
      <protection locked="0"/>
    </xf>
    <xf numFmtId="41" fontId="8" fillId="0" borderId="20" xfId="0" applyNumberFormat="1" applyFont="1" applyFill="1" applyBorder="1" applyAlignment="1" applyProtection="1">
      <alignment/>
      <protection locked="0"/>
    </xf>
    <xf numFmtId="41" fontId="8" fillId="0" borderId="20" xfId="0" applyNumberFormat="1" applyFont="1" applyFill="1" applyBorder="1" applyAlignment="1" applyProtection="1">
      <alignment/>
      <protection/>
    </xf>
    <xf numFmtId="41" fontId="8" fillId="0" borderId="20" xfId="0" applyNumberFormat="1" applyFont="1" applyFill="1" applyBorder="1" applyAlignment="1">
      <alignment/>
    </xf>
    <xf numFmtId="41" fontId="8" fillId="0" borderId="17" xfId="0" applyNumberFormat="1" applyFont="1" applyFill="1" applyBorder="1" applyAlignment="1" applyProtection="1">
      <alignment/>
      <protection locked="0"/>
    </xf>
    <xf numFmtId="41" fontId="8" fillId="33" borderId="51" xfId="0" applyNumberFormat="1" applyFont="1" applyFill="1" applyBorder="1" applyAlignment="1">
      <alignment/>
    </xf>
    <xf numFmtId="189" fontId="6" fillId="0" borderId="38" xfId="42" applyNumberFormat="1" applyFont="1" applyBorder="1" applyAlignment="1" applyProtection="1">
      <alignment horizontal="center"/>
      <protection/>
    </xf>
    <xf numFmtId="0" fontId="10" fillId="0" borderId="52" xfId="0" applyFont="1" applyBorder="1" applyAlignment="1">
      <alignment/>
    </xf>
    <xf numFmtId="14" fontId="10" fillId="0" borderId="53" xfId="0" applyNumberFormat="1" applyFont="1" applyBorder="1" applyAlignment="1">
      <alignment horizontal="left"/>
    </xf>
    <xf numFmtId="0" fontId="11" fillId="0" borderId="54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8" xfId="0" applyFont="1" applyBorder="1" applyAlignment="1">
      <alignment/>
    </xf>
    <xf numFmtId="37" fontId="10" fillId="0" borderId="59" xfId="0" applyNumberFormat="1" applyFont="1" applyBorder="1" applyAlignment="1">
      <alignment/>
    </xf>
    <xf numFmtId="49" fontId="69" fillId="0" borderId="13" xfId="0" applyNumberFormat="1" applyFont="1" applyBorder="1" applyAlignme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0" fontId="11" fillId="0" borderId="14" xfId="0" applyFont="1" applyBorder="1" applyAlignment="1">
      <alignment/>
    </xf>
    <xf numFmtId="37" fontId="10" fillId="0" borderId="57" xfId="0" applyNumberFormat="1" applyFont="1" applyBorder="1" applyAlignment="1">
      <alignment/>
    </xf>
    <xf numFmtId="37" fontId="69" fillId="0" borderId="0" xfId="0" applyNumberFormat="1" applyFont="1" applyBorder="1" applyAlignment="1" applyProtection="1">
      <alignment/>
      <protection locked="0"/>
    </xf>
    <xf numFmtId="0" fontId="11" fillId="0" borderId="35" xfId="0" applyFont="1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14" fontId="69" fillId="0" borderId="0" xfId="0" applyNumberFormat="1" applyFont="1" applyBorder="1" applyAlignment="1" applyProtection="1">
      <alignment horizontal="left"/>
      <protection locked="0"/>
    </xf>
    <xf numFmtId="37" fontId="8" fillId="0" borderId="0" xfId="0" applyNumberFormat="1" applyFont="1" applyBorder="1" applyAlignment="1" applyProtection="1">
      <alignment/>
      <protection locked="0"/>
    </xf>
    <xf numFmtId="14" fontId="69" fillId="0" borderId="60" xfId="0" applyNumberFormat="1" applyFont="1" applyBorder="1" applyAlignment="1" applyProtection="1">
      <alignment horizontal="left"/>
      <protection locked="0"/>
    </xf>
    <xf numFmtId="37" fontId="8" fillId="0" borderId="60" xfId="0" applyNumberFormat="1" applyFont="1" applyBorder="1" applyAlignment="1" applyProtection="1">
      <alignment/>
      <protection locked="0"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63" xfId="0" applyFont="1" applyBorder="1" applyAlignment="1">
      <alignment/>
    </xf>
    <xf numFmtId="37" fontId="10" fillId="0" borderId="64" xfId="0" applyNumberFormat="1" applyFont="1" applyBorder="1" applyAlignment="1">
      <alignment wrapText="1"/>
    </xf>
    <xf numFmtId="37" fontId="8" fillId="0" borderId="0" xfId="0" applyNumberFormat="1" applyFont="1" applyAlignment="1" applyProtection="1">
      <alignment/>
      <protection locked="0"/>
    </xf>
    <xf numFmtId="0" fontId="70" fillId="0" borderId="0" xfId="53" applyFont="1" applyBorder="1" applyAlignment="1" applyProtection="1">
      <alignment/>
      <protection/>
    </xf>
    <xf numFmtId="37" fontId="71" fillId="0" borderId="0" xfId="53" applyNumberFormat="1" applyFont="1" applyBorder="1" applyAlignment="1" applyProtection="1">
      <alignment/>
      <protection/>
    </xf>
    <xf numFmtId="0" fontId="11" fillId="0" borderId="65" xfId="0" applyFont="1" applyBorder="1" applyAlignment="1">
      <alignment/>
    </xf>
    <xf numFmtId="0" fontId="0" fillId="0" borderId="0" xfId="0" applyFont="1" applyAlignment="1">
      <alignment horizontal="center"/>
    </xf>
    <xf numFmtId="37" fontId="8" fillId="0" borderId="36" xfId="0" applyNumberFormat="1" applyFont="1" applyBorder="1" applyAlignment="1">
      <alignment horizontal="centerContinuous"/>
    </xf>
    <xf numFmtId="37" fontId="9" fillId="0" borderId="36" xfId="0" applyNumberFormat="1" applyFont="1" applyBorder="1" applyAlignment="1">
      <alignment horizontal="centerContinuous"/>
    </xf>
    <xf numFmtId="37" fontId="8" fillId="0" borderId="37" xfId="0" applyNumberFormat="1" applyFont="1" applyBorder="1" applyAlignment="1">
      <alignment horizontal="center"/>
    </xf>
    <xf numFmtId="37" fontId="66" fillId="0" borderId="22" xfId="0" applyNumberFormat="1" applyFont="1" applyBorder="1" applyAlignment="1">
      <alignment/>
    </xf>
    <xf numFmtId="37" fontId="20" fillId="0" borderId="0" xfId="0" applyNumberFormat="1" applyFont="1" applyAlignment="1">
      <alignment horizontal="right" wrapText="1"/>
    </xf>
    <xf numFmtId="37" fontId="7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37" fontId="8" fillId="0" borderId="22" xfId="0" applyNumberFormat="1" applyFont="1" applyBorder="1" applyAlignment="1">
      <alignment horizontal="right"/>
    </xf>
    <xf numFmtId="37" fontId="8" fillId="0" borderId="0" xfId="0" applyNumberFormat="1" applyFont="1" applyBorder="1" applyAlignment="1">
      <alignment horizontal="right"/>
    </xf>
    <xf numFmtId="37" fontId="8" fillId="0" borderId="52" xfId="0" applyNumberFormat="1" applyFont="1" applyBorder="1" applyAlignment="1">
      <alignment horizontal="center"/>
    </xf>
    <xf numFmtId="37" fontId="8" fillId="0" borderId="63" xfId="0" applyNumberFormat="1" applyFont="1" applyBorder="1" applyAlignment="1">
      <alignment horizontal="center"/>
    </xf>
    <xf numFmtId="0" fontId="8" fillId="0" borderId="22" xfId="0" applyFont="1" applyBorder="1" applyAlignment="1" applyProtection="1" quotePrefix="1">
      <alignment horizontal="right"/>
      <protection locked="0"/>
    </xf>
    <xf numFmtId="0" fontId="8" fillId="0" borderId="0" xfId="0" applyFont="1" applyBorder="1" applyAlignment="1" applyProtection="1" quotePrefix="1">
      <alignment horizontal="right"/>
      <protection locked="0"/>
    </xf>
    <xf numFmtId="37" fontId="8" fillId="0" borderId="0" xfId="0" applyNumberFormat="1" applyFont="1" applyAlignment="1">
      <alignment horizontal="left"/>
    </xf>
    <xf numFmtId="0" fontId="8" fillId="0" borderId="54" xfId="0" applyFont="1" applyBorder="1" applyAlignment="1" applyProtection="1">
      <alignment horizontal="left"/>
      <protection locked="0"/>
    </xf>
    <xf numFmtId="0" fontId="8" fillId="0" borderId="55" xfId="0" applyFont="1" applyBorder="1" applyAlignment="1" applyProtection="1">
      <alignment horizontal="left"/>
      <protection locked="0"/>
    </xf>
    <xf numFmtId="0" fontId="8" fillId="0" borderId="56" xfId="0" applyFont="1" applyBorder="1" applyAlignment="1" applyProtection="1">
      <alignment horizontal="left"/>
      <protection locked="0"/>
    </xf>
    <xf numFmtId="0" fontId="8" fillId="0" borderId="57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58" xfId="0" applyFont="1" applyBorder="1" applyAlignment="1" applyProtection="1">
      <alignment horizontal="left"/>
      <protection locked="0"/>
    </xf>
    <xf numFmtId="0" fontId="8" fillId="0" borderId="64" xfId="0" applyFont="1" applyBorder="1" applyAlignment="1" applyProtection="1">
      <alignment horizontal="left"/>
      <protection locked="0"/>
    </xf>
    <xf numFmtId="0" fontId="8" fillId="0" borderId="60" xfId="0" applyFont="1" applyBorder="1" applyAlignment="1" applyProtection="1">
      <alignment horizontal="left"/>
      <protection locked="0"/>
    </xf>
    <xf numFmtId="0" fontId="8" fillId="0" borderId="62" xfId="0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81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fr.vermont.gov/document/authorized-reinsurers-12312021" TargetMode="External" /><Relationship Id="rId2" Type="http://schemas.openxmlformats.org/officeDocument/2006/relationships/hyperlink" Target="mailto:dfr.captivemail@vermont.gov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32"/>
  <sheetViews>
    <sheetView tabSelected="1" zoomScalePageLayoutView="0" workbookViewId="0" topLeftCell="A1">
      <selection activeCell="K7" sqref="K7"/>
    </sheetView>
  </sheetViews>
  <sheetFormatPr defaultColWidth="8.796875" defaultRowHeight="15"/>
  <cols>
    <col min="1" max="2" width="13.69921875" style="168" customWidth="1"/>
    <col min="3" max="3" width="0.8984375" style="168" customWidth="1"/>
    <col min="4" max="5" width="13.69921875" style="168" customWidth="1"/>
    <col min="6" max="6" width="0.6953125" style="168" customWidth="1"/>
    <col min="7" max="7" width="13.69921875" style="168" customWidth="1"/>
    <col min="8" max="8" width="15.69921875" style="168" customWidth="1"/>
    <col min="9" max="9" width="8.69921875" style="165" customWidth="1"/>
    <col min="10" max="10" width="23.3984375" style="165" customWidth="1"/>
    <col min="11" max="11" width="13.69921875" style="165" customWidth="1"/>
    <col min="12" max="16384" width="8.69921875" style="165" customWidth="1"/>
  </cols>
  <sheetData>
    <row r="1" spans="1:10" ht="19.5">
      <c r="A1" s="167" t="s">
        <v>1</v>
      </c>
      <c r="B1" s="167" t="s">
        <v>1</v>
      </c>
      <c r="C1" s="167"/>
      <c r="D1" s="167"/>
      <c r="E1" s="129"/>
      <c r="F1" s="16"/>
      <c r="H1" s="187" t="s">
        <v>248</v>
      </c>
      <c r="J1" s="163" t="s">
        <v>247</v>
      </c>
    </row>
    <row r="2" spans="1:10" ht="32.25" customHeight="1">
      <c r="A2" s="167"/>
      <c r="B2" s="167" t="s">
        <v>1</v>
      </c>
      <c r="C2" s="167"/>
      <c r="D2" s="167"/>
      <c r="E2" s="167"/>
      <c r="F2" s="167"/>
      <c r="G2" s="265" t="s">
        <v>245</v>
      </c>
      <c r="H2" s="265"/>
      <c r="J2" s="163" t="s">
        <v>249</v>
      </c>
    </row>
    <row r="3" spans="1:10" ht="27.75" thickBot="1">
      <c r="A3" s="167"/>
      <c r="B3" s="167" t="s">
        <v>1</v>
      </c>
      <c r="C3" s="167"/>
      <c r="D3" s="167"/>
      <c r="E3" s="167"/>
      <c r="F3" s="167"/>
      <c r="G3" s="194"/>
      <c r="H3" s="167"/>
      <c r="J3" s="163" t="s">
        <v>246</v>
      </c>
    </row>
    <row r="4" spans="1:14" ht="20.25" thickBot="1">
      <c r="A4" s="167"/>
      <c r="B4" s="167"/>
      <c r="C4" s="167"/>
      <c r="D4" s="167"/>
      <c r="E4" s="167"/>
      <c r="F4" s="167"/>
      <c r="G4" s="129" t="s">
        <v>11</v>
      </c>
      <c r="H4" s="230" t="str">
        <f>UPPER(+K7)</f>
        <v>0000</v>
      </c>
      <c r="J4" s="233" t="s">
        <v>251</v>
      </c>
      <c r="K4" s="234"/>
      <c r="L4" s="234"/>
      <c r="M4" s="234"/>
      <c r="N4" s="235"/>
    </row>
    <row r="5" spans="1:14" ht="18">
      <c r="A5" s="167"/>
      <c r="B5" s="167"/>
      <c r="C5" s="167"/>
      <c r="D5" s="167"/>
      <c r="E5" s="167"/>
      <c r="F5" s="167"/>
      <c r="G5" s="167"/>
      <c r="H5" s="167"/>
      <c r="J5" s="236" t="s">
        <v>210</v>
      </c>
      <c r="K5" s="237"/>
      <c r="L5" s="237"/>
      <c r="M5" s="237"/>
      <c r="N5" s="238"/>
    </row>
    <row r="6" spans="1:14" ht="18">
      <c r="A6" s="266" t="s">
        <v>3</v>
      </c>
      <c r="B6" s="266"/>
      <c r="C6" s="266"/>
      <c r="D6" s="266"/>
      <c r="E6" s="266"/>
      <c r="F6" s="266"/>
      <c r="G6" s="266"/>
      <c r="H6" s="266"/>
      <c r="J6" s="236"/>
      <c r="K6" s="237"/>
      <c r="L6" s="237"/>
      <c r="M6" s="237"/>
      <c r="N6" s="238"/>
    </row>
    <row r="7" spans="1:14" ht="18">
      <c r="A7" s="266" t="s">
        <v>5</v>
      </c>
      <c r="B7" s="266"/>
      <c r="C7" s="266"/>
      <c r="D7" s="266"/>
      <c r="E7" s="266"/>
      <c r="F7" s="266"/>
      <c r="G7" s="266"/>
      <c r="H7" s="266"/>
      <c r="J7" s="239" t="s">
        <v>182</v>
      </c>
      <c r="K7" s="240" t="s">
        <v>196</v>
      </c>
      <c r="L7" s="241"/>
      <c r="M7" s="242"/>
      <c r="N7" s="238"/>
    </row>
    <row r="8" spans="1:14" ht="18">
      <c r="A8" s="266" t="str">
        <f>UPPER(K8)</f>
        <v>CAPTIVE INSURANCE COMPANY</v>
      </c>
      <c r="B8" s="266"/>
      <c r="C8" s="266"/>
      <c r="D8" s="266"/>
      <c r="E8" s="266"/>
      <c r="F8" s="266"/>
      <c r="G8" s="266"/>
      <c r="H8" s="266"/>
      <c r="J8" s="243" t="s">
        <v>205</v>
      </c>
      <c r="K8" s="244" t="s">
        <v>253</v>
      </c>
      <c r="L8" s="237"/>
      <c r="M8" s="245"/>
      <c r="N8" s="238"/>
    </row>
    <row r="9" spans="1:14" ht="18">
      <c r="A9" s="267">
        <f>+K10</f>
        <v>45291</v>
      </c>
      <c r="B9" s="267"/>
      <c r="C9" s="267"/>
      <c r="D9" s="267"/>
      <c r="E9" s="267"/>
      <c r="F9" s="267"/>
      <c r="G9" s="267"/>
      <c r="H9" s="267"/>
      <c r="J9" s="243" t="s">
        <v>213</v>
      </c>
      <c r="K9" s="244" t="s">
        <v>214</v>
      </c>
      <c r="L9" s="246"/>
      <c r="M9" s="245"/>
      <c r="N9" s="238"/>
    </row>
    <row r="10" spans="1:14" ht="18">
      <c r="A10" s="266" t="str">
        <f>UPPER(K9)</f>
        <v>SEPARATE ACCOUNT OR CELL NAME/NUMBER</v>
      </c>
      <c r="B10" s="266"/>
      <c r="C10" s="266"/>
      <c r="D10" s="266"/>
      <c r="E10" s="266"/>
      <c r="F10" s="266"/>
      <c r="G10" s="266"/>
      <c r="H10" s="266"/>
      <c r="J10" s="243" t="s">
        <v>244</v>
      </c>
      <c r="K10" s="247">
        <v>45291</v>
      </c>
      <c r="L10" s="248"/>
      <c r="M10" s="245"/>
      <c r="N10" s="238"/>
    </row>
    <row r="11" spans="1:14" ht="30.75" thickBot="1">
      <c r="A11" s="166"/>
      <c r="B11" s="166"/>
      <c r="C11" s="166"/>
      <c r="D11" s="166"/>
      <c r="E11" s="166"/>
      <c r="F11" s="166"/>
      <c r="G11" s="166"/>
      <c r="H11" s="166"/>
      <c r="J11" s="255" t="s">
        <v>252</v>
      </c>
      <c r="K11" s="249">
        <v>44926</v>
      </c>
      <c r="L11" s="250"/>
      <c r="M11" s="251"/>
      <c r="N11" s="252"/>
    </row>
    <row r="12" spans="1:14" ht="18.75" thickBot="1">
      <c r="A12" s="128" t="s">
        <v>184</v>
      </c>
      <c r="B12" s="169"/>
      <c r="C12" s="169"/>
      <c r="D12" s="169"/>
      <c r="E12" s="169"/>
      <c r="F12" s="169"/>
      <c r="G12" s="169"/>
      <c r="H12" s="169"/>
      <c r="J12" s="231" t="s">
        <v>250</v>
      </c>
      <c r="K12" s="232">
        <f>+$K$10+75</f>
        <v>45366</v>
      </c>
      <c r="L12" s="253"/>
      <c r="M12" s="253"/>
      <c r="N12" s="254"/>
    </row>
    <row r="13" spans="1:14" ht="15" thickTop="1">
      <c r="A13" s="165"/>
      <c r="B13" s="165"/>
      <c r="C13" s="165"/>
      <c r="D13" s="165"/>
      <c r="E13" s="165"/>
      <c r="F13" s="165"/>
      <c r="G13" s="165"/>
      <c r="H13" s="165"/>
      <c r="J13"/>
      <c r="K13"/>
      <c r="L13"/>
      <c r="M13"/>
      <c r="N13"/>
    </row>
    <row r="14" spans="1:14" ht="18" customHeight="1">
      <c r="A14" s="165"/>
      <c r="B14" s="170" t="s">
        <v>211</v>
      </c>
      <c r="C14" s="165"/>
      <c r="D14" s="170"/>
      <c r="E14" s="165"/>
      <c r="F14" s="165"/>
      <c r="G14" s="165"/>
      <c r="H14" s="165"/>
      <c r="J14"/>
      <c r="K14"/>
      <c r="L14"/>
      <c r="M14"/>
      <c r="N14"/>
    </row>
    <row r="15" spans="1:14" ht="18" customHeight="1">
      <c r="A15" s="165"/>
      <c r="B15" s="170" t="s">
        <v>212</v>
      </c>
      <c r="C15" s="165"/>
      <c r="D15" s="165"/>
      <c r="E15" s="165"/>
      <c r="F15" s="165"/>
      <c r="G15" s="165"/>
      <c r="H15" s="165"/>
      <c r="J15"/>
      <c r="K15"/>
      <c r="L15"/>
      <c r="M15"/>
      <c r="N15"/>
    </row>
    <row r="16" spans="1:14" ht="18" customHeight="1">
      <c r="A16" s="165"/>
      <c r="B16" s="165"/>
      <c r="C16" s="165"/>
      <c r="D16" s="165"/>
      <c r="E16" s="165"/>
      <c r="F16" s="165"/>
      <c r="G16" s="165"/>
      <c r="H16" s="165"/>
      <c r="J16"/>
      <c r="K16"/>
      <c r="L16"/>
      <c r="M16"/>
      <c r="N16"/>
    </row>
    <row r="17" spans="1:14" ht="18" customHeight="1">
      <c r="A17" s="165"/>
      <c r="B17" s="165"/>
      <c r="C17" s="165"/>
      <c r="D17" s="165"/>
      <c r="E17" s="165"/>
      <c r="F17" s="165"/>
      <c r="G17" s="165"/>
      <c r="H17" s="165"/>
      <c r="J17"/>
      <c r="K17"/>
      <c r="L17"/>
      <c r="M17"/>
      <c r="N17"/>
    </row>
    <row r="18" spans="1:14" ht="18" customHeight="1">
      <c r="A18" s="165"/>
      <c r="B18" s="165"/>
      <c r="C18" s="165"/>
      <c r="D18" s="165"/>
      <c r="E18" s="165"/>
      <c r="F18" s="165"/>
      <c r="G18" s="165"/>
      <c r="H18" s="165"/>
      <c r="J18"/>
      <c r="K18"/>
      <c r="L18"/>
      <c r="M18"/>
      <c r="N18"/>
    </row>
    <row r="19" spans="1:14" ht="18" customHeight="1">
      <c r="A19" s="165"/>
      <c r="B19" s="165"/>
      <c r="C19" s="165"/>
      <c r="D19" s="165"/>
      <c r="E19" s="165"/>
      <c r="F19" s="165"/>
      <c r="G19" s="165"/>
      <c r="H19" s="165"/>
      <c r="J19"/>
      <c r="K19"/>
      <c r="L19"/>
      <c r="M19"/>
      <c r="N19"/>
    </row>
    <row r="20" spans="1:8" ht="18" customHeight="1">
      <c r="A20" s="165"/>
      <c r="B20" s="165"/>
      <c r="C20" s="165"/>
      <c r="D20" s="165"/>
      <c r="E20" s="165"/>
      <c r="F20" s="165"/>
      <c r="G20" s="165"/>
      <c r="H20" s="165"/>
    </row>
    <row r="21" spans="1:8" ht="18" customHeight="1">
      <c r="A21" s="165"/>
      <c r="B21" s="165"/>
      <c r="C21" s="165"/>
      <c r="D21" s="165"/>
      <c r="E21" s="165"/>
      <c r="F21" s="165"/>
      <c r="G21" s="165"/>
      <c r="H21" s="165"/>
    </row>
    <row r="22" spans="1:13" ht="15">
      <c r="A22" s="165"/>
      <c r="B22" s="165"/>
      <c r="C22" s="165"/>
      <c r="D22" s="165"/>
      <c r="E22" s="165"/>
      <c r="F22" s="165"/>
      <c r="G22" s="165"/>
      <c r="H22" s="165"/>
      <c r="J22" s="168"/>
      <c r="K22" s="168"/>
      <c r="L22" s="168"/>
      <c r="M22" s="171"/>
    </row>
    <row r="23" spans="1:13" ht="15">
      <c r="A23" s="165"/>
      <c r="B23" s="165"/>
      <c r="C23" s="165"/>
      <c r="D23" s="165"/>
      <c r="E23" s="165"/>
      <c r="F23" s="165"/>
      <c r="G23" s="165"/>
      <c r="H23" s="165"/>
      <c r="J23" s="168"/>
      <c r="K23" s="168"/>
      <c r="L23" s="168"/>
      <c r="M23" s="171"/>
    </row>
    <row r="24" spans="1:13" ht="18" customHeight="1">
      <c r="A24" s="165"/>
      <c r="B24" s="165"/>
      <c r="C24" s="165"/>
      <c r="D24" s="165"/>
      <c r="E24" s="165"/>
      <c r="F24" s="165"/>
      <c r="G24" s="165"/>
      <c r="H24" s="165"/>
      <c r="J24" s="168"/>
      <c r="K24" s="168"/>
      <c r="L24" s="168"/>
      <c r="M24" s="171"/>
    </row>
    <row r="25" spans="1:13" ht="18" customHeight="1">
      <c r="A25" s="165"/>
      <c r="B25" s="165"/>
      <c r="C25" s="165"/>
      <c r="D25" s="165"/>
      <c r="E25" s="165"/>
      <c r="F25" s="165"/>
      <c r="G25" s="165"/>
      <c r="H25" s="165"/>
      <c r="J25" s="168"/>
      <c r="K25" s="168"/>
      <c r="L25" s="168"/>
      <c r="M25" s="171"/>
    </row>
    <row r="26" spans="1:12" ht="18" customHeight="1">
      <c r="A26" s="165"/>
      <c r="B26" s="165"/>
      <c r="C26" s="165"/>
      <c r="D26" s="165"/>
      <c r="E26" s="165"/>
      <c r="F26" s="165"/>
      <c r="G26" s="165"/>
      <c r="H26" s="165"/>
      <c r="J26" s="168"/>
      <c r="K26" s="168"/>
      <c r="L26" s="168"/>
    </row>
    <row r="27" spans="1:12" ht="18" customHeight="1">
      <c r="A27" s="165"/>
      <c r="B27" s="165"/>
      <c r="C27" s="165"/>
      <c r="D27" s="165"/>
      <c r="E27" s="165"/>
      <c r="F27" s="165"/>
      <c r="G27" s="165"/>
      <c r="H27" s="165"/>
      <c r="J27" s="168"/>
      <c r="K27" s="168"/>
      <c r="L27" s="168"/>
    </row>
    <row r="28" spans="1:8" ht="18" customHeight="1">
      <c r="A28" s="165"/>
      <c r="B28" s="165"/>
      <c r="C28" s="165"/>
      <c r="D28" s="165"/>
      <c r="E28" s="165"/>
      <c r="F28" s="165"/>
      <c r="G28" s="165"/>
      <c r="H28" s="165"/>
    </row>
    <row r="29" spans="1:10" ht="18" customHeight="1">
      <c r="A29" s="165"/>
      <c r="B29" s="165"/>
      <c r="C29" s="165"/>
      <c r="D29" s="165"/>
      <c r="E29" s="165"/>
      <c r="F29" s="165"/>
      <c r="G29" s="165"/>
      <c r="H29" s="165"/>
      <c r="J29" s="168"/>
    </row>
    <row r="30" spans="1:8" ht="15">
      <c r="A30" s="165"/>
      <c r="B30" s="165"/>
      <c r="C30" s="165"/>
      <c r="D30" s="165"/>
      <c r="E30" s="165"/>
      <c r="F30" s="165"/>
      <c r="G30" s="165"/>
      <c r="H30" s="165"/>
    </row>
    <row r="31" spans="1:8" ht="15">
      <c r="A31" s="165"/>
      <c r="B31" s="165"/>
      <c r="C31" s="165"/>
      <c r="D31" s="165"/>
      <c r="E31" s="165"/>
      <c r="F31" s="165"/>
      <c r="G31" s="165"/>
      <c r="H31" s="165"/>
    </row>
    <row r="32" spans="1:8" ht="18" customHeight="1">
      <c r="A32" s="165"/>
      <c r="B32" s="165"/>
      <c r="C32" s="165"/>
      <c r="D32" s="165"/>
      <c r="E32" s="165"/>
      <c r="F32" s="165"/>
      <c r="G32" s="165"/>
      <c r="H32" s="165"/>
    </row>
    <row r="33" s="165" customFormat="1" ht="18" customHeight="1"/>
    <row r="34" s="165" customFormat="1" ht="18" customHeight="1"/>
    <row r="35" s="165" customFormat="1" ht="18" customHeight="1"/>
    <row r="36" s="165" customFormat="1" ht="18" customHeight="1"/>
    <row r="37" s="165" customFormat="1" ht="18" customHeight="1"/>
    <row r="38" s="165" customFormat="1" ht="18" customHeight="1"/>
    <row r="39" s="165" customFormat="1" ht="15"/>
    <row r="40" s="165" customFormat="1" ht="15"/>
    <row r="41" s="165" customFormat="1" ht="15"/>
    <row r="42" s="165" customFormat="1" ht="15"/>
    <row r="43" s="165" customFormat="1" ht="15"/>
    <row r="44" s="165" customFormat="1" ht="15"/>
    <row r="45" s="165" customFormat="1" ht="15"/>
    <row r="46" s="165" customFormat="1" ht="15"/>
    <row r="47" s="165" customFormat="1" ht="15"/>
    <row r="48" s="165" customFormat="1" ht="15"/>
    <row r="49" s="165" customFormat="1" ht="15"/>
    <row r="50" s="165" customFormat="1" ht="15"/>
    <row r="51" s="165" customFormat="1" ht="15"/>
    <row r="52" s="165" customFormat="1" ht="15"/>
    <row r="53" s="165" customFormat="1" ht="15"/>
    <row r="54" s="165" customFormat="1" ht="15"/>
    <row r="55" s="165" customFormat="1" ht="15"/>
    <row r="56" s="165" customFormat="1" ht="15"/>
    <row r="57" s="165" customFormat="1" ht="15"/>
    <row r="58" s="165" customFormat="1" ht="15"/>
    <row r="59" s="165" customFormat="1" ht="15"/>
    <row r="60" s="165" customFormat="1" ht="15"/>
    <row r="61" s="165" customFormat="1" ht="15"/>
    <row r="62" s="165" customFormat="1" ht="15"/>
    <row r="63" s="165" customFormat="1" ht="15"/>
    <row r="64" s="165" customFormat="1" ht="15"/>
    <row r="65" s="165" customFormat="1" ht="15"/>
    <row r="66" s="165" customFormat="1" ht="15"/>
    <row r="67" s="165" customFormat="1" ht="15"/>
    <row r="68" s="165" customFormat="1" ht="15"/>
    <row r="69" s="165" customFormat="1" ht="27.75" customHeight="1"/>
    <row r="70" s="165" customFormat="1" ht="15"/>
    <row r="71" s="165" customFormat="1" ht="15"/>
    <row r="72" s="165" customFormat="1" ht="15"/>
    <row r="73" s="165" customFormat="1" ht="15"/>
    <row r="74" s="165" customFormat="1" ht="15"/>
    <row r="75" s="165" customFormat="1" ht="15"/>
    <row r="76" s="165" customFormat="1" ht="15"/>
    <row r="77" s="165" customFormat="1" ht="15"/>
    <row r="78" s="165" customFormat="1" ht="15"/>
    <row r="79" s="165" customFormat="1" ht="15"/>
    <row r="80" s="165" customFormat="1" ht="15"/>
    <row r="81" s="165" customFormat="1" ht="15"/>
    <row r="82" s="165" customFormat="1" ht="15"/>
    <row r="83" s="165" customFormat="1" ht="15"/>
    <row r="84" s="165" customFormat="1" ht="15"/>
    <row r="85" s="165" customFormat="1" ht="15"/>
    <row r="86" s="165" customFormat="1" ht="15"/>
    <row r="87" s="165" customFormat="1" ht="15"/>
    <row r="88" s="165" customFormat="1" ht="15"/>
    <row r="89" s="165" customFormat="1" ht="15"/>
    <row r="90" s="165" customFormat="1" ht="15"/>
    <row r="91" s="165" customFormat="1" ht="15"/>
    <row r="92" s="165" customFormat="1" ht="15"/>
    <row r="93" s="165" customFormat="1" ht="15"/>
    <row r="94" s="165" customFormat="1" ht="15"/>
    <row r="98" s="165" customFormat="1" ht="15"/>
  </sheetData>
  <sheetProtection password="DCEC" sheet="1" formatCells="0" formatColumns="0" formatRows="0" insertRows="0" deleteRows="0"/>
  <mergeCells count="6">
    <mergeCell ref="G2:H2"/>
    <mergeCell ref="A6:H6"/>
    <mergeCell ref="A7:H7"/>
    <mergeCell ref="A8:H8"/>
    <mergeCell ref="A9:H9"/>
    <mergeCell ref="A10:H10"/>
  </mergeCells>
  <printOptions/>
  <pageMargins left="0.7" right="0.7" top="0.25" bottom="0.25" header="0.25" footer="0.3"/>
  <pageSetup fitToHeight="1" fitToWidth="1" horizontalDpi="600" verticalDpi="600" orientation="portrait" paperSize="5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80"/>
  <sheetViews>
    <sheetView zoomScalePageLayoutView="0" workbookViewId="0" topLeftCell="A1">
      <selection activeCell="B8" sqref="B8"/>
    </sheetView>
  </sheetViews>
  <sheetFormatPr defaultColWidth="8.8984375" defaultRowHeight="15"/>
  <cols>
    <col min="1" max="1" width="43" style="62" customWidth="1"/>
    <col min="2" max="3" width="15.8984375" style="62" bestFit="1" customWidth="1"/>
    <col min="4" max="16384" width="8.8984375" style="1" customWidth="1"/>
  </cols>
  <sheetData>
    <row r="1" spans="1:3" ht="24">
      <c r="A1" s="172" t="str">
        <f>+JURAT!A10</f>
        <v>SEPARATE ACCOUNT OR CELL NAME/NUMBER</v>
      </c>
      <c r="B1" s="194"/>
      <c r="C1" s="7" t="s">
        <v>0</v>
      </c>
    </row>
    <row r="2" spans="1:3" ht="15.75">
      <c r="A2" s="172" t="str">
        <f>+JURAT!H4</f>
        <v>0000</v>
      </c>
      <c r="B2" s="10"/>
      <c r="C2" s="7"/>
    </row>
    <row r="3" spans="1:3" ht="15.75">
      <c r="A3" s="192">
        <f>+JURAT!A9</f>
        <v>45291</v>
      </c>
      <c r="B3" s="14"/>
      <c r="C3" s="14"/>
    </row>
    <row r="4" spans="1:3" ht="15.75">
      <c r="A4" s="18" t="s">
        <v>2</v>
      </c>
      <c r="B4" s="19"/>
      <c r="C4" s="20"/>
    </row>
    <row r="5" spans="1:3" ht="15.75">
      <c r="A5" s="21" t="s">
        <v>4</v>
      </c>
      <c r="B5" s="140">
        <v>-1</v>
      </c>
      <c r="C5" s="141">
        <v>-2</v>
      </c>
    </row>
    <row r="6" spans="1:3" ht="15.75">
      <c r="A6" s="23"/>
      <c r="B6" s="173">
        <f>+JURAT!K10</f>
        <v>45291</v>
      </c>
      <c r="C6" s="173">
        <f>+JURAT!K11</f>
        <v>44926</v>
      </c>
    </row>
    <row r="7" spans="1:4" ht="15.75">
      <c r="A7" s="23"/>
      <c r="B7" s="24" t="s">
        <v>6</v>
      </c>
      <c r="C7" s="24" t="s">
        <v>7</v>
      </c>
      <c r="D7" s="2"/>
    </row>
    <row r="8" spans="1:4" ht="15.75">
      <c r="A8" s="23" t="s">
        <v>43</v>
      </c>
      <c r="B8" s="174"/>
      <c r="C8" s="26"/>
      <c r="D8" s="4"/>
    </row>
    <row r="9" spans="1:4" ht="15.75">
      <c r="A9" s="23" t="s">
        <v>44</v>
      </c>
      <c r="B9" s="174"/>
      <c r="C9" s="26"/>
      <c r="D9" s="4"/>
    </row>
    <row r="10" spans="1:4" ht="15.75">
      <c r="A10" s="23" t="s">
        <v>45</v>
      </c>
      <c r="B10" s="174"/>
      <c r="C10" s="26"/>
      <c r="D10" s="4"/>
    </row>
    <row r="11" spans="1:4" ht="15.75">
      <c r="A11" s="23" t="s">
        <v>79</v>
      </c>
      <c r="B11" s="175"/>
      <c r="C11" s="28"/>
      <c r="D11" s="4"/>
    </row>
    <row r="12" spans="1:4" ht="15.75">
      <c r="A12" s="29" t="s">
        <v>13</v>
      </c>
      <c r="B12" s="30">
        <f>SUM(B8:B11)</f>
        <v>0</v>
      </c>
      <c r="C12" s="31">
        <f>SUM(C8:C11)</f>
        <v>0</v>
      </c>
      <c r="D12" s="3"/>
    </row>
    <row r="13" spans="1:4" ht="15.75">
      <c r="A13" s="29"/>
      <c r="B13" s="32"/>
      <c r="C13" s="33"/>
      <c r="D13" s="3"/>
    </row>
    <row r="14" spans="1:4" ht="15.75">
      <c r="A14" s="23" t="s">
        <v>12</v>
      </c>
      <c r="B14" s="34" t="s">
        <v>1</v>
      </c>
      <c r="C14" s="35" t="s">
        <v>1</v>
      </c>
      <c r="D14" s="3"/>
    </row>
    <row r="15" spans="1:4" ht="15.75">
      <c r="A15" s="36" t="s">
        <v>46</v>
      </c>
      <c r="B15" s="174"/>
      <c r="C15" s="26"/>
      <c r="D15" s="4"/>
    </row>
    <row r="16" spans="1:4" ht="15.75">
      <c r="A16" s="36" t="s">
        <v>47</v>
      </c>
      <c r="B16" s="175"/>
      <c r="C16" s="28"/>
      <c r="D16" s="4"/>
    </row>
    <row r="17" spans="1:3" ht="15.75">
      <c r="A17" s="29" t="s">
        <v>15</v>
      </c>
      <c r="B17" s="27">
        <f>+B12+B15+B16</f>
        <v>0</v>
      </c>
      <c r="C17" s="37">
        <f>+C12+C15+C16</f>
        <v>0</v>
      </c>
    </row>
    <row r="18" spans="1:3" ht="15.75">
      <c r="A18" s="23"/>
      <c r="B18" s="34"/>
      <c r="C18" s="35"/>
    </row>
    <row r="19" spans="1:3" ht="15.75">
      <c r="A19" s="23" t="s">
        <v>48</v>
      </c>
      <c r="B19" s="38"/>
      <c r="C19" s="26"/>
    </row>
    <row r="20" spans="1:3" ht="15.75">
      <c r="A20" s="23" t="s">
        <v>49</v>
      </c>
      <c r="B20" s="38"/>
      <c r="C20" s="26"/>
    </row>
    <row r="21" spans="1:3" ht="15.75">
      <c r="A21" s="23" t="s">
        <v>78</v>
      </c>
      <c r="B21" s="38"/>
      <c r="C21" s="26"/>
    </row>
    <row r="22" spans="1:3" ht="15.75">
      <c r="A22" s="29"/>
      <c r="B22" s="32"/>
      <c r="C22" s="39"/>
    </row>
    <row r="23" spans="1:3" ht="15.75">
      <c r="A23" s="23" t="s">
        <v>50</v>
      </c>
      <c r="B23" s="161"/>
      <c r="C23" s="26"/>
    </row>
    <row r="24" spans="1:3" ht="15.75">
      <c r="A24" s="23" t="s">
        <v>51</v>
      </c>
      <c r="B24" s="40"/>
      <c r="C24" s="28"/>
    </row>
    <row r="25" spans="1:3" ht="15.75">
      <c r="A25" s="29" t="s">
        <v>14</v>
      </c>
      <c r="B25" s="30">
        <f>SUM(B23:B24)</f>
        <v>0</v>
      </c>
      <c r="C25" s="31">
        <f>SUM(C23:C24)</f>
        <v>0</v>
      </c>
    </row>
    <row r="26" spans="1:3" ht="15.75">
      <c r="A26" s="29"/>
      <c r="B26" s="32"/>
      <c r="C26" s="33"/>
    </row>
    <row r="27" spans="1:3" ht="15.75">
      <c r="A27" s="23" t="s">
        <v>52</v>
      </c>
      <c r="B27" s="38"/>
      <c r="C27" s="26"/>
    </row>
    <row r="28" spans="1:3" ht="15.75">
      <c r="A28" s="23" t="s">
        <v>53</v>
      </c>
      <c r="B28" s="25">
        <f>'(6a) REINSURANCE CEDED'!J68</f>
        <v>0</v>
      </c>
      <c r="C28" s="26"/>
    </row>
    <row r="29" spans="1:3" ht="15.75">
      <c r="A29" s="23" t="s">
        <v>54</v>
      </c>
      <c r="B29" s="38"/>
      <c r="C29" s="26"/>
    </row>
    <row r="30" spans="1:3" ht="15.75">
      <c r="A30" s="23" t="s">
        <v>55</v>
      </c>
      <c r="B30" s="38"/>
      <c r="C30" s="26"/>
    </row>
    <row r="31" spans="1:3" ht="15.75">
      <c r="A31" s="41" t="s">
        <v>56</v>
      </c>
      <c r="B31" s="38"/>
      <c r="C31" s="26"/>
    </row>
    <row r="32" spans="1:3" ht="15.75">
      <c r="A32" s="41" t="s">
        <v>57</v>
      </c>
      <c r="B32" s="38"/>
      <c r="C32" s="26"/>
    </row>
    <row r="33" spans="1:3" ht="15.75">
      <c r="A33" s="41" t="s">
        <v>58</v>
      </c>
      <c r="B33" s="38"/>
      <c r="C33" s="26"/>
    </row>
    <row r="34" spans="1:3" ht="15.75">
      <c r="A34" s="23" t="s">
        <v>41</v>
      </c>
      <c r="B34" s="34" t="s">
        <v>1</v>
      </c>
      <c r="C34" s="42" t="s">
        <v>1</v>
      </c>
    </row>
    <row r="35" spans="1:3" ht="15.75">
      <c r="A35" s="36" t="s">
        <v>59</v>
      </c>
      <c r="B35" s="38"/>
      <c r="C35" s="26"/>
    </row>
    <row r="36" spans="1:3" ht="15.75">
      <c r="A36" s="36" t="s">
        <v>60</v>
      </c>
      <c r="B36" s="38"/>
      <c r="C36" s="26"/>
    </row>
    <row r="37" spans="1:3" ht="15.75">
      <c r="A37" s="36" t="s">
        <v>61</v>
      </c>
      <c r="B37" s="38"/>
      <c r="C37" s="26"/>
    </row>
    <row r="38" spans="1:3" ht="15.75">
      <c r="A38" s="36" t="s">
        <v>62</v>
      </c>
      <c r="B38" s="38"/>
      <c r="C38" s="26"/>
    </row>
    <row r="39" spans="1:3" ht="15.75">
      <c r="A39" s="23"/>
      <c r="B39" s="43"/>
      <c r="C39" s="44"/>
    </row>
    <row r="40" spans="1:3" ht="16.5" thickBot="1">
      <c r="A40" s="23" t="s">
        <v>63</v>
      </c>
      <c r="B40" s="27">
        <f>B17+SUM(B19:B21)+B25+SUM(B27:B38)</f>
        <v>0</v>
      </c>
      <c r="C40" s="45">
        <f>C17+SUM(C19:C21)+C25+SUM(C27:C38)</f>
        <v>0</v>
      </c>
    </row>
    <row r="41" spans="1:3" ht="16.5" thickTop="1">
      <c r="A41" s="9"/>
      <c r="B41" s="46"/>
      <c r="C41" s="47"/>
    </row>
    <row r="42" spans="1:3" ht="15.75">
      <c r="A42" s="48"/>
      <c r="B42" s="49"/>
      <c r="C42" s="50"/>
    </row>
    <row r="43" spans="1:3" ht="15.75">
      <c r="A43" s="21" t="s">
        <v>9</v>
      </c>
      <c r="B43" s="51"/>
      <c r="C43" s="52"/>
    </row>
    <row r="44" spans="1:3" ht="15.75">
      <c r="A44" s="23" t="s">
        <v>1</v>
      </c>
      <c r="B44" s="53">
        <f>B6</f>
        <v>45291</v>
      </c>
      <c r="C44" s="53">
        <f>C6</f>
        <v>44926</v>
      </c>
    </row>
    <row r="45" spans="1:3" ht="15.75">
      <c r="A45" s="23"/>
      <c r="B45" s="54" t="s">
        <v>10</v>
      </c>
      <c r="C45" s="55" t="s">
        <v>8</v>
      </c>
    </row>
    <row r="46" spans="1:3" ht="15.75">
      <c r="A46" s="23" t="s">
        <v>1</v>
      </c>
      <c r="B46" s="43"/>
      <c r="C46" s="35"/>
    </row>
    <row r="47" spans="1:3" ht="15.75">
      <c r="A47" s="23" t="s">
        <v>113</v>
      </c>
      <c r="B47" s="161"/>
      <c r="C47" s="26"/>
    </row>
    <row r="48" spans="1:3" ht="15.75">
      <c r="A48" s="23"/>
      <c r="B48" s="56"/>
      <c r="C48" s="42"/>
    </row>
    <row r="49" spans="1:3" ht="15.75">
      <c r="A49" s="23" t="s">
        <v>115</v>
      </c>
      <c r="B49" s="38"/>
      <c r="C49" s="26"/>
    </row>
    <row r="50" spans="1:3" ht="15.75">
      <c r="A50" s="23" t="s">
        <v>116</v>
      </c>
      <c r="B50" s="38"/>
      <c r="C50" s="26"/>
    </row>
    <row r="51" spans="1:3" ht="15.75">
      <c r="A51" s="23" t="s">
        <v>117</v>
      </c>
      <c r="B51" s="38"/>
      <c r="C51" s="26"/>
    </row>
    <row r="52" spans="1:3" ht="15.75">
      <c r="A52" s="23" t="s">
        <v>118</v>
      </c>
      <c r="B52" s="38"/>
      <c r="C52" s="26"/>
    </row>
    <row r="53" spans="1:3" ht="15.75">
      <c r="A53" s="23" t="s">
        <v>119</v>
      </c>
      <c r="B53" s="38"/>
      <c r="C53" s="26"/>
    </row>
    <row r="54" spans="1:3" ht="15.75">
      <c r="A54" s="23" t="s">
        <v>120</v>
      </c>
      <c r="B54" s="38"/>
      <c r="C54" s="26"/>
    </row>
    <row r="55" spans="1:3" ht="15.75">
      <c r="A55" s="23" t="s">
        <v>121</v>
      </c>
      <c r="B55" s="38"/>
      <c r="C55" s="26"/>
    </row>
    <row r="56" spans="1:3" ht="15.75">
      <c r="A56" s="23" t="s">
        <v>122</v>
      </c>
      <c r="B56" s="38"/>
      <c r="C56" s="26"/>
    </row>
    <row r="57" spans="1:3" ht="15.75">
      <c r="A57" s="23" t="s">
        <v>123</v>
      </c>
      <c r="B57" s="38"/>
      <c r="C57" s="26"/>
    </row>
    <row r="58" spans="1:3" ht="15.75">
      <c r="A58" s="23" t="s">
        <v>124</v>
      </c>
      <c r="B58" s="38"/>
      <c r="C58" s="26"/>
    </row>
    <row r="59" spans="1:3" ht="15.75">
      <c r="A59" s="23" t="s">
        <v>125</v>
      </c>
      <c r="B59" s="38"/>
      <c r="C59" s="26"/>
    </row>
    <row r="60" spans="1:3" ht="15.75">
      <c r="A60" s="23" t="s">
        <v>126</v>
      </c>
      <c r="B60" s="38"/>
      <c r="C60" s="26"/>
    </row>
    <row r="61" spans="1:3" ht="15.75">
      <c r="A61" s="23" t="s">
        <v>127</v>
      </c>
      <c r="B61" s="57"/>
      <c r="C61" s="42"/>
    </row>
    <row r="62" spans="1:3" ht="15.75">
      <c r="A62" s="36" t="s">
        <v>59</v>
      </c>
      <c r="B62" s="38"/>
      <c r="C62" s="26"/>
    </row>
    <row r="63" spans="1:3" ht="15.75">
      <c r="A63" s="36" t="s">
        <v>60</v>
      </c>
      <c r="B63" s="38"/>
      <c r="C63" s="26"/>
    </row>
    <row r="64" spans="1:3" ht="15.75">
      <c r="A64" s="36" t="s">
        <v>61</v>
      </c>
      <c r="B64" s="38"/>
      <c r="C64" s="26"/>
    </row>
    <row r="65" spans="1:3" ht="15.75">
      <c r="A65" s="23"/>
      <c r="B65" s="43"/>
      <c r="C65" s="44"/>
    </row>
    <row r="66" spans="1:3" ht="15.75">
      <c r="A66" s="23" t="s">
        <v>128</v>
      </c>
      <c r="B66" s="27">
        <f>SUM(B47:B65)</f>
        <v>0</v>
      </c>
      <c r="C66" s="37">
        <f>SUM(C47:C65)</f>
        <v>0</v>
      </c>
    </row>
    <row r="67" spans="1:3" ht="15.75">
      <c r="A67" s="23"/>
      <c r="B67" s="43"/>
      <c r="C67" s="44"/>
    </row>
    <row r="68" spans="1:3" ht="15.75">
      <c r="A68" s="23" t="s">
        <v>129</v>
      </c>
      <c r="B68" s="34"/>
      <c r="C68" s="35"/>
    </row>
    <row r="69" spans="1:3" ht="15.75">
      <c r="A69" s="23" t="s">
        <v>64</v>
      </c>
      <c r="B69" s="38"/>
      <c r="C69" s="26"/>
    </row>
    <row r="70" spans="1:3" ht="15.75">
      <c r="A70" s="23" t="s">
        <v>65</v>
      </c>
      <c r="B70" s="38"/>
      <c r="C70" s="26"/>
    </row>
    <row r="71" spans="1:3" ht="15.75">
      <c r="A71" s="23" t="s">
        <v>66</v>
      </c>
      <c r="B71" s="38"/>
      <c r="C71" s="26"/>
    </row>
    <row r="72" spans="1:3" ht="15.75">
      <c r="A72" s="36" t="s">
        <v>62</v>
      </c>
      <c r="B72" s="38"/>
      <c r="C72" s="26"/>
    </row>
    <row r="73" spans="1:3" ht="15.75">
      <c r="A73" s="36" t="s">
        <v>172</v>
      </c>
      <c r="B73" s="38"/>
      <c r="C73" s="26"/>
    </row>
    <row r="74" spans="1:3" ht="15.75">
      <c r="A74" s="23" t="s">
        <v>130</v>
      </c>
      <c r="B74" s="38"/>
      <c r="C74" s="26"/>
    </row>
    <row r="75" spans="1:3" ht="15.75">
      <c r="A75" s="23"/>
      <c r="B75" s="43"/>
      <c r="C75" s="44"/>
    </row>
    <row r="76" spans="1:3" ht="15.75">
      <c r="A76" s="23" t="s">
        <v>131</v>
      </c>
      <c r="B76" s="27">
        <f>SUM(B69:B75)</f>
        <v>0</v>
      </c>
      <c r="C76" s="37">
        <f>SUM(C69:C75)</f>
        <v>0</v>
      </c>
    </row>
    <row r="77" spans="1:3" ht="15.75">
      <c r="A77" s="23" t="s">
        <v>166</v>
      </c>
      <c r="B77" s="58"/>
      <c r="C77" s="44"/>
    </row>
    <row r="78" spans="1:3" ht="16.5" thickBot="1">
      <c r="A78" s="59" t="s">
        <v>132</v>
      </c>
      <c r="B78" s="60">
        <f>B66+B76</f>
        <v>0</v>
      </c>
      <c r="C78" s="61">
        <f>C66+C76</f>
        <v>0</v>
      </c>
    </row>
    <row r="79" ht="18" thickTop="1"/>
    <row r="80" spans="1:3" ht="17.25">
      <c r="A80" s="62" t="s">
        <v>206</v>
      </c>
      <c r="B80" s="162">
        <f>+B40-B78</f>
        <v>0</v>
      </c>
      <c r="C80" s="162">
        <f>+C40-C78</f>
        <v>0</v>
      </c>
    </row>
  </sheetData>
  <sheetProtection password="DCEC" sheet="1"/>
  <printOptions/>
  <pageMargins left="0.7" right="0.7" top="0.25" bottom="0.25" header="0.3" footer="0.3"/>
  <pageSetup fitToHeight="1" fitToWidth="1" horizontalDpi="600" verticalDpi="600" orientation="portrait" paperSize="5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64"/>
  <sheetViews>
    <sheetView zoomScalePageLayoutView="0" workbookViewId="0" topLeftCell="A1">
      <selection activeCell="B14" sqref="B14"/>
    </sheetView>
  </sheetViews>
  <sheetFormatPr defaultColWidth="8.8984375" defaultRowHeight="15"/>
  <cols>
    <col min="1" max="1" width="40.09765625" style="62" customWidth="1"/>
    <col min="2" max="3" width="15.8984375" style="62" bestFit="1" customWidth="1"/>
    <col min="4" max="4" width="8.8984375" style="62" customWidth="1"/>
    <col min="5" max="6" width="11.59765625" style="62" customWidth="1"/>
    <col min="7" max="16384" width="8.8984375" style="62" customWidth="1"/>
  </cols>
  <sheetData>
    <row r="1" spans="1:3" ht="24">
      <c r="A1" s="8" t="str">
        <f>+JURAT!A10</f>
        <v>SEPARATE ACCOUNT OR CELL NAME/NUMBER</v>
      </c>
      <c r="B1" s="194"/>
      <c r="C1" s="7" t="s">
        <v>16</v>
      </c>
    </row>
    <row r="2" spans="1:3" ht="17.25">
      <c r="A2" s="8" t="str">
        <f>+JURAT!H4</f>
        <v>0000</v>
      </c>
      <c r="B2"/>
      <c r="C2"/>
    </row>
    <row r="3" spans="1:3" ht="17.25">
      <c r="A3" s="190">
        <f>+JURAT!A9</f>
        <v>45291</v>
      </c>
      <c r="B3"/>
      <c r="C3"/>
    </row>
    <row r="4" spans="1:3" ht="17.25">
      <c r="A4" s="64" t="s">
        <v>17</v>
      </c>
      <c r="B4" s="180">
        <v>-1</v>
      </c>
      <c r="C4" s="181">
        <v>-2</v>
      </c>
    </row>
    <row r="5" spans="1:3" ht="17.25">
      <c r="A5" s="67"/>
      <c r="B5" s="188">
        <f>+JURAT!K10</f>
        <v>45291</v>
      </c>
      <c r="C5" s="189">
        <f>+JURAT!K11</f>
        <v>44926</v>
      </c>
    </row>
    <row r="6" spans="1:3" ht="17.25">
      <c r="A6" s="23"/>
      <c r="B6" s="66" t="s">
        <v>6</v>
      </c>
      <c r="C6" s="68" t="s">
        <v>7</v>
      </c>
    </row>
    <row r="7" spans="1:3" ht="17.25">
      <c r="A7" s="23"/>
      <c r="B7" s="67"/>
      <c r="C7" s="69"/>
    </row>
    <row r="8" spans="1:5" ht="17.25">
      <c r="A8" s="23"/>
      <c r="B8" s="23"/>
      <c r="C8" s="70"/>
      <c r="E8" s="63"/>
    </row>
    <row r="9" spans="1:5" ht="17.25">
      <c r="A9" s="23" t="s">
        <v>110</v>
      </c>
      <c r="B9" s="27">
        <f>'(5) PREMIUMS'!B57+'(5) PREMIUMS'!C57-'(5) PREMIUMS'!D57</f>
        <v>0</v>
      </c>
      <c r="C9" s="26"/>
      <c r="E9" s="11"/>
    </row>
    <row r="10" spans="1:5" ht="17.25">
      <c r="A10" s="23" t="s">
        <v>159</v>
      </c>
      <c r="B10" s="27">
        <f>'(5) PREMIUMS'!E57+'(5) PREMIUMS'!G57+'(5) PREMIUMS'!F57-'(5) PREMIUMS'!H57</f>
        <v>0</v>
      </c>
      <c r="C10" s="26"/>
      <c r="E10" s="11"/>
    </row>
    <row r="11" spans="1:5" ht="17.25">
      <c r="A11" s="23" t="s">
        <v>111</v>
      </c>
      <c r="B11" s="71">
        <f>-'(6a) REINSURANCE CEDED'!H68+'(6a) REINSURANCE CEDED'!I68</f>
        <v>0</v>
      </c>
      <c r="C11" s="26"/>
      <c r="E11" s="11"/>
    </row>
    <row r="12" spans="1:7" ht="17.25">
      <c r="A12" s="29" t="s">
        <v>112</v>
      </c>
      <c r="B12" s="27">
        <f>SUM(B9:B11)</f>
        <v>0</v>
      </c>
      <c r="C12" s="31">
        <f>SUM(C9:C11)</f>
        <v>0</v>
      </c>
      <c r="E12" s="11"/>
      <c r="F12" s="11"/>
      <c r="G12" s="63"/>
    </row>
    <row r="13" spans="1:3" ht="17.25">
      <c r="A13" s="23"/>
      <c r="B13" s="34"/>
      <c r="C13" s="26"/>
    </row>
    <row r="14" spans="1:3" ht="17.25">
      <c r="A14" s="23" t="s">
        <v>67</v>
      </c>
      <c r="B14" s="38"/>
      <c r="C14" s="26"/>
    </row>
    <row r="15" spans="1:3" ht="17.25">
      <c r="A15" s="23"/>
      <c r="B15" s="43"/>
      <c r="C15" s="44"/>
    </row>
    <row r="16" spans="1:3" ht="17.25">
      <c r="A16" s="23" t="s">
        <v>68</v>
      </c>
      <c r="B16" s="27">
        <f>SUM(B12:B15)</f>
        <v>0</v>
      </c>
      <c r="C16" s="37">
        <f>SUM(C12:C15)</f>
        <v>0</v>
      </c>
    </row>
    <row r="17" spans="1:3" ht="17.25">
      <c r="A17" s="23" t="s">
        <v>69</v>
      </c>
      <c r="B17" s="38"/>
      <c r="C17" s="26"/>
    </row>
    <row r="18" spans="1:3" ht="17.25">
      <c r="A18" s="23" t="s">
        <v>70</v>
      </c>
      <c r="B18" s="38"/>
      <c r="C18" s="26"/>
    </row>
    <row r="19" spans="1:3" ht="17.25">
      <c r="A19" s="23"/>
      <c r="B19" s="43"/>
      <c r="C19" s="44"/>
    </row>
    <row r="20" spans="1:3" ht="17.25">
      <c r="A20" s="23" t="s">
        <v>71</v>
      </c>
      <c r="B20" s="27">
        <f>SUM(B15:B19)</f>
        <v>0</v>
      </c>
      <c r="C20" s="37">
        <f>SUM(C15:C19)</f>
        <v>0</v>
      </c>
    </row>
    <row r="21" spans="1:3" ht="17.25">
      <c r="A21" s="23"/>
      <c r="B21" s="34"/>
      <c r="C21" s="35"/>
    </row>
    <row r="22" spans="1:3" ht="17.25">
      <c r="A22" s="23" t="s">
        <v>18</v>
      </c>
      <c r="B22" s="34"/>
      <c r="C22" s="35"/>
    </row>
    <row r="23" spans="1:3" ht="17.25">
      <c r="A23" s="23" t="s">
        <v>114</v>
      </c>
      <c r="B23" s="161"/>
      <c r="C23" s="26"/>
    </row>
    <row r="24" spans="1:3" ht="17.25">
      <c r="A24" s="72" t="s">
        <v>197</v>
      </c>
      <c r="B24" s="32"/>
      <c r="C24" s="33"/>
    </row>
    <row r="25" spans="1:3" ht="17.25">
      <c r="A25" s="72" t="s">
        <v>133</v>
      </c>
      <c r="B25" s="38"/>
      <c r="C25" s="26"/>
    </row>
    <row r="26" spans="1:3" ht="17.25">
      <c r="A26" s="72" t="s">
        <v>176</v>
      </c>
      <c r="B26" s="38"/>
      <c r="C26" s="26"/>
    </row>
    <row r="27" spans="1:3" ht="17.25">
      <c r="A27" s="72" t="s">
        <v>198</v>
      </c>
      <c r="B27" s="38"/>
      <c r="C27" s="26"/>
    </row>
    <row r="28" spans="1:3" ht="17.25">
      <c r="A28" s="72" t="s">
        <v>199</v>
      </c>
      <c r="B28" s="73">
        <f>SUM(B25:B27)</f>
        <v>0</v>
      </c>
      <c r="C28" s="74">
        <f>SUM(C25:C27)</f>
        <v>0</v>
      </c>
    </row>
    <row r="29" spans="1:3" ht="17.25">
      <c r="A29" s="72"/>
      <c r="B29" s="33"/>
      <c r="C29" s="75"/>
    </row>
    <row r="30" spans="1:3" ht="17.25">
      <c r="A30" s="23" t="s">
        <v>200</v>
      </c>
      <c r="B30" s="27">
        <f>+B28+B23</f>
        <v>0</v>
      </c>
      <c r="C30" s="37">
        <f>+C28+C23</f>
        <v>0</v>
      </c>
    </row>
    <row r="31" spans="1:3" ht="17.25">
      <c r="A31" s="23" t="s">
        <v>201</v>
      </c>
      <c r="B31" s="73">
        <f>B20-B30</f>
        <v>0</v>
      </c>
      <c r="C31" s="74">
        <f>C20-C30</f>
        <v>0</v>
      </c>
    </row>
    <row r="32" spans="1:3" ht="17.25">
      <c r="A32" s="23" t="s">
        <v>203</v>
      </c>
      <c r="B32" s="34" t="s">
        <v>1</v>
      </c>
      <c r="C32" s="35" t="s">
        <v>1</v>
      </c>
    </row>
    <row r="33" spans="1:3" ht="17.25">
      <c r="A33" s="23" t="s">
        <v>134</v>
      </c>
      <c r="B33" s="38"/>
      <c r="C33" s="26"/>
    </row>
    <row r="34" spans="1:3" ht="17.25">
      <c r="A34" s="23" t="s">
        <v>135</v>
      </c>
      <c r="B34" s="38"/>
      <c r="C34" s="26"/>
    </row>
    <row r="35" spans="1:3" ht="17.25">
      <c r="A35" s="23" t="s">
        <v>202</v>
      </c>
      <c r="B35" s="38"/>
      <c r="C35" s="26"/>
    </row>
    <row r="36" spans="1:3" ht="17.25">
      <c r="A36" s="23" t="s">
        <v>136</v>
      </c>
      <c r="B36" s="73">
        <f>SUM(B31:B35)</f>
        <v>0</v>
      </c>
      <c r="C36" s="74">
        <f>SUM(C31:C35)</f>
        <v>0</v>
      </c>
    </row>
    <row r="37" spans="1:3" ht="17.25">
      <c r="A37" s="23" t="s">
        <v>204</v>
      </c>
      <c r="B37" s="34" t="s">
        <v>1</v>
      </c>
      <c r="C37" s="35" t="s">
        <v>1</v>
      </c>
    </row>
    <row r="38" spans="1:3" ht="17.25">
      <c r="A38" s="23" t="s">
        <v>137</v>
      </c>
      <c r="B38" s="38"/>
      <c r="C38" s="26"/>
    </row>
    <row r="39" spans="1:3" ht="17.25">
      <c r="A39" s="23" t="s">
        <v>138</v>
      </c>
      <c r="B39" s="38"/>
      <c r="C39" s="26"/>
    </row>
    <row r="40" spans="1:3" ht="17.25">
      <c r="A40" s="23"/>
      <c r="B40" s="43"/>
      <c r="C40" s="44"/>
    </row>
    <row r="41" spans="1:3" ht="18" thickBot="1">
      <c r="A41" s="23" t="s">
        <v>139</v>
      </c>
      <c r="B41" s="27">
        <f>B36-B38-B39</f>
        <v>0</v>
      </c>
      <c r="C41" s="61">
        <f>C36-C38-C39</f>
        <v>0</v>
      </c>
    </row>
    <row r="42" spans="1:3" ht="18" thickTop="1">
      <c r="A42" s="9" t="s">
        <v>140</v>
      </c>
      <c r="B42" s="46"/>
      <c r="C42" s="46"/>
    </row>
    <row r="43" spans="1:3" ht="17.25">
      <c r="A43" s="10"/>
      <c r="B43" s="76"/>
      <c r="C43" s="76"/>
    </row>
    <row r="44" spans="1:3" ht="17.25">
      <c r="A44" s="10"/>
      <c r="B44" s="76"/>
      <c r="C44" s="76"/>
    </row>
    <row r="45" spans="1:3" ht="17.25">
      <c r="A45" s="77"/>
      <c r="B45" s="78"/>
      <c r="C45" s="79"/>
    </row>
    <row r="46" spans="1:3" ht="17.25">
      <c r="A46" s="80" t="s">
        <v>19</v>
      </c>
      <c r="B46" s="81"/>
      <c r="C46" s="82"/>
    </row>
    <row r="47" spans="1:3" ht="17.25">
      <c r="A47" s="83"/>
      <c r="B47" s="76"/>
      <c r="C47" s="75"/>
    </row>
    <row r="48" spans="1:3" ht="17.25">
      <c r="A48" s="67" t="s">
        <v>143</v>
      </c>
      <c r="B48" s="73">
        <f>C63</f>
        <v>0</v>
      </c>
      <c r="C48" s="84"/>
    </row>
    <row r="49" spans="1:3" ht="17.25">
      <c r="A49" s="23" t="s">
        <v>144</v>
      </c>
      <c r="B49" s="27">
        <f>B41</f>
        <v>0</v>
      </c>
      <c r="C49" s="37">
        <f>C41</f>
        <v>0</v>
      </c>
    </row>
    <row r="50" spans="1:3" ht="17.25">
      <c r="A50" s="23" t="s">
        <v>145</v>
      </c>
      <c r="B50" s="38"/>
      <c r="C50" s="26"/>
    </row>
    <row r="51" spans="1:3" ht="17.25">
      <c r="A51" s="23" t="s">
        <v>20</v>
      </c>
      <c r="B51" s="34"/>
      <c r="C51" s="35"/>
    </row>
    <row r="52" spans="1:3" ht="17.25">
      <c r="A52" s="23" t="s">
        <v>146</v>
      </c>
      <c r="B52" s="34"/>
      <c r="C52" s="35"/>
    </row>
    <row r="53" spans="1:3" ht="17.25">
      <c r="A53" s="23" t="s">
        <v>72</v>
      </c>
      <c r="B53" s="38"/>
      <c r="C53" s="26"/>
    </row>
    <row r="54" spans="1:3" ht="17.25">
      <c r="A54" s="23" t="s">
        <v>73</v>
      </c>
      <c r="B54" s="38"/>
      <c r="C54" s="26"/>
    </row>
    <row r="55" spans="1:3" ht="17.25">
      <c r="A55" s="23" t="s">
        <v>74</v>
      </c>
      <c r="B55" s="38"/>
      <c r="C55" s="26"/>
    </row>
    <row r="56" spans="1:3" ht="17.25">
      <c r="A56" s="23" t="s">
        <v>147</v>
      </c>
      <c r="B56" s="57"/>
      <c r="C56" s="42"/>
    </row>
    <row r="57" spans="1:3" ht="17.25">
      <c r="A57" s="23" t="s">
        <v>75</v>
      </c>
      <c r="B57" s="38"/>
      <c r="C57" s="26"/>
    </row>
    <row r="58" spans="1:3" ht="17.25">
      <c r="A58" s="23" t="s">
        <v>76</v>
      </c>
      <c r="B58" s="38"/>
      <c r="C58" s="26"/>
    </row>
    <row r="59" spans="1:3" ht="17.25">
      <c r="A59" s="23" t="s">
        <v>148</v>
      </c>
      <c r="B59" s="38"/>
      <c r="C59" s="26"/>
    </row>
    <row r="60" spans="1:3" ht="17.25">
      <c r="A60" s="36" t="s">
        <v>149</v>
      </c>
      <c r="B60" s="38"/>
      <c r="C60" s="26"/>
    </row>
    <row r="61" spans="1:3" ht="17.25">
      <c r="A61" s="36" t="s">
        <v>77</v>
      </c>
      <c r="B61" s="38"/>
      <c r="C61" s="26"/>
    </row>
    <row r="62" spans="1:3" ht="17.25">
      <c r="A62" s="23"/>
      <c r="B62" s="43"/>
      <c r="C62" s="44"/>
    </row>
    <row r="63" spans="1:3" ht="18" thickBot="1">
      <c r="A63" s="23" t="s">
        <v>150</v>
      </c>
      <c r="B63" s="27">
        <f>SUM(B47:B62)</f>
        <v>0</v>
      </c>
      <c r="C63" s="61">
        <f>SUM(C47:C62)</f>
        <v>0</v>
      </c>
    </row>
    <row r="64" spans="1:3" ht="18" thickTop="1">
      <c r="A64" s="9" t="s">
        <v>141</v>
      </c>
      <c r="B64" s="85"/>
      <c r="C64" s="85"/>
    </row>
  </sheetData>
  <sheetProtection password="DCEC" sheet="1" formatColumns="0" formatRows="0"/>
  <printOptions/>
  <pageMargins left="0.7" right="0.7" top="0.25" bottom="0.25" header="0.3" footer="0.3"/>
  <pageSetup fitToHeight="1" fitToWidth="1" horizontalDpi="600" verticalDpi="600" orientation="portrait" paperSize="5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zoomScalePageLayoutView="0" workbookViewId="0" topLeftCell="A1">
      <selection activeCell="A28" sqref="A28"/>
    </sheetView>
  </sheetViews>
  <sheetFormatPr defaultColWidth="8.796875" defaultRowHeight="15"/>
  <cols>
    <col min="1" max="1" width="73.296875" style="0" customWidth="1"/>
  </cols>
  <sheetData>
    <row r="1" spans="3:6" ht="15.75">
      <c r="C1" s="7" t="s">
        <v>261</v>
      </c>
      <c r="F1" s="7"/>
    </row>
    <row r="2" ht="17.25">
      <c r="A2" s="143" t="s">
        <v>259</v>
      </c>
    </row>
    <row r="3" ht="15">
      <c r="A3" s="260" t="s">
        <v>260</v>
      </c>
    </row>
  </sheetData>
  <sheetProtection password="DCEC" sheet="1"/>
  <printOptions/>
  <pageMargins left="0.7" right="0.7" top="0.75" bottom="0.75" header="0.3" footer="0.3"/>
  <pageSetup fitToHeight="1" fitToWidth="1" horizontalDpi="1200" verticalDpi="12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86"/>
  <sheetViews>
    <sheetView workbookViewId="0" topLeftCell="A1">
      <pane ySplit="9" topLeftCell="A10" activePane="bottomLeft" state="frozen"/>
      <selection pane="topLeft" activeCell="H20" sqref="H20"/>
      <selection pane="bottomLeft" activeCell="B11" sqref="B11"/>
    </sheetView>
  </sheetViews>
  <sheetFormatPr defaultColWidth="8.8984375" defaultRowHeight="15"/>
  <cols>
    <col min="1" max="1" width="33.69921875" style="88" customWidth="1"/>
    <col min="2" max="8" width="13.8984375" style="88" customWidth="1"/>
    <col min="9" max="16384" width="8.8984375" style="88" customWidth="1"/>
  </cols>
  <sheetData>
    <row r="1" spans="1:8" ht="24">
      <c r="A1" s="10" t="str">
        <f>+JURAT!A10</f>
        <v>SEPARATE ACCOUNT OR CELL NAME/NUMBER</v>
      </c>
      <c r="B1" s="87"/>
      <c r="C1" s="194"/>
      <c r="D1" s="87"/>
      <c r="E1" s="87"/>
      <c r="F1" s="87"/>
      <c r="G1" s="87"/>
      <c r="H1" s="164" t="s">
        <v>208</v>
      </c>
    </row>
    <row r="2" spans="1:8" ht="17.25">
      <c r="A2" s="8" t="str">
        <f>+JURAT!H4</f>
        <v>0000</v>
      </c>
      <c r="B2" s="87"/>
      <c r="C2" s="87"/>
      <c r="D2" s="87"/>
      <c r="E2" s="87"/>
      <c r="F2" s="87"/>
      <c r="G2" s="87"/>
      <c r="H2" s="87"/>
    </row>
    <row r="3" spans="1:8" ht="17.25">
      <c r="A3" s="191">
        <f>JURAT!A9</f>
        <v>45291</v>
      </c>
      <c r="B3" s="90"/>
      <c r="C3" s="90"/>
      <c r="D3" s="90"/>
      <c r="E3" s="90"/>
      <c r="F3" s="90"/>
      <c r="G3" s="90"/>
      <c r="H3" s="87"/>
    </row>
    <row r="4" spans="1:8" ht="17.25">
      <c r="A4" s="87" t="str">
        <f>+JURAT!A8</f>
        <v>CAPTIVE INSURANCE COMPANY</v>
      </c>
      <c r="B4" s="90"/>
      <c r="C4" s="90"/>
      <c r="D4" s="91"/>
      <c r="E4" s="90"/>
      <c r="F4" s="90"/>
      <c r="G4" s="90"/>
      <c r="H4" s="87"/>
    </row>
    <row r="5" spans="1:8" ht="17.25">
      <c r="A5" s="207"/>
      <c r="B5" s="208" t="s">
        <v>21</v>
      </c>
      <c r="C5" s="209"/>
      <c r="D5" s="102">
        <v>-2</v>
      </c>
      <c r="E5" s="209">
        <v>-3</v>
      </c>
      <c r="F5" s="209"/>
      <c r="G5" s="209"/>
      <c r="H5" s="210">
        <v>-4</v>
      </c>
    </row>
    <row r="6" spans="1:8" ht="17.25">
      <c r="A6" s="92" t="s">
        <v>179</v>
      </c>
      <c r="B6" s="41"/>
      <c r="C6" s="89"/>
      <c r="D6" s="222" t="s">
        <v>38</v>
      </c>
      <c r="E6" s="89"/>
      <c r="F6" s="89"/>
      <c r="G6" s="89"/>
      <c r="H6" s="93" t="s">
        <v>37</v>
      </c>
    </row>
    <row r="7" spans="1:8" ht="17.25">
      <c r="A7" s="94"/>
      <c r="B7" s="95" t="s">
        <v>24</v>
      </c>
      <c r="C7" s="211"/>
      <c r="D7" s="222" t="s">
        <v>22</v>
      </c>
      <c r="E7" s="96" t="s">
        <v>25</v>
      </c>
      <c r="F7" s="96"/>
      <c r="G7" s="211"/>
      <c r="H7" s="93" t="s">
        <v>22</v>
      </c>
    </row>
    <row r="8" spans="1:8" ht="17.25">
      <c r="A8" s="94"/>
      <c r="B8" s="41"/>
      <c r="C8" s="212"/>
      <c r="D8" s="222" t="s">
        <v>26</v>
      </c>
      <c r="E8" s="89"/>
      <c r="F8" s="212"/>
      <c r="G8" s="212"/>
      <c r="H8" s="93" t="s">
        <v>26</v>
      </c>
    </row>
    <row r="9" spans="1:8" ht="33" customHeight="1">
      <c r="A9" s="94" t="s">
        <v>27</v>
      </c>
      <c r="B9" s="97" t="s">
        <v>28</v>
      </c>
      <c r="C9" s="213" t="s">
        <v>185</v>
      </c>
      <c r="D9" s="223" t="s">
        <v>142</v>
      </c>
      <c r="E9" s="212" t="s">
        <v>28</v>
      </c>
      <c r="F9" s="213" t="s">
        <v>185</v>
      </c>
      <c r="G9" s="214" t="s">
        <v>151</v>
      </c>
      <c r="H9" s="98" t="s">
        <v>142</v>
      </c>
    </row>
    <row r="10" spans="1:8" ht="17.25">
      <c r="A10" s="99"/>
      <c r="B10" s="100"/>
      <c r="C10" s="100"/>
      <c r="D10" s="224"/>
      <c r="E10" s="100"/>
      <c r="F10" s="100"/>
      <c r="G10" s="101"/>
      <c r="H10" s="102"/>
    </row>
    <row r="11" spans="1:8" ht="17.25">
      <c r="A11" s="94" t="s">
        <v>90</v>
      </c>
      <c r="B11" s="103"/>
      <c r="C11" s="104"/>
      <c r="D11" s="225"/>
      <c r="E11" s="104"/>
      <c r="F11" s="104"/>
      <c r="G11" s="104"/>
      <c r="H11" s="105"/>
    </row>
    <row r="12" spans="1:8" ht="17.25">
      <c r="A12" s="94" t="s">
        <v>91</v>
      </c>
      <c r="B12" s="103"/>
      <c r="C12" s="104"/>
      <c r="D12" s="225"/>
      <c r="E12" s="104"/>
      <c r="F12" s="104"/>
      <c r="G12" s="104"/>
      <c r="H12" s="105"/>
    </row>
    <row r="13" spans="1:8" ht="17.25">
      <c r="A13" s="94" t="s">
        <v>161</v>
      </c>
      <c r="B13" s="103"/>
      <c r="C13" s="104"/>
      <c r="D13" s="225"/>
      <c r="E13" s="104"/>
      <c r="F13" s="104"/>
      <c r="G13" s="104"/>
      <c r="H13" s="105"/>
    </row>
    <row r="14" spans="1:8" ht="17.25">
      <c r="A14" s="94" t="s">
        <v>160</v>
      </c>
      <c r="B14" s="103"/>
      <c r="C14" s="104"/>
      <c r="D14" s="225"/>
      <c r="E14" s="104"/>
      <c r="F14" s="104"/>
      <c r="G14" s="104"/>
      <c r="H14" s="105"/>
    </row>
    <row r="15" spans="1:8" ht="17.25">
      <c r="A15" s="94" t="s">
        <v>92</v>
      </c>
      <c r="B15" s="103"/>
      <c r="C15" s="104"/>
      <c r="D15" s="225"/>
      <c r="E15" s="104"/>
      <c r="F15" s="104"/>
      <c r="G15" s="104"/>
      <c r="H15" s="105"/>
    </row>
    <row r="16" spans="1:8" ht="17.25">
      <c r="A16" s="94" t="s">
        <v>108</v>
      </c>
      <c r="B16" s="103"/>
      <c r="C16" s="104"/>
      <c r="D16" s="225"/>
      <c r="E16" s="104"/>
      <c r="F16" s="104"/>
      <c r="G16" s="104"/>
      <c r="H16" s="105"/>
    </row>
    <row r="17" spans="1:8" ht="17.25">
      <c r="A17" s="94" t="s">
        <v>93</v>
      </c>
      <c r="B17" s="103"/>
      <c r="C17" s="104"/>
      <c r="D17" s="225"/>
      <c r="E17" s="104"/>
      <c r="F17" s="104"/>
      <c r="G17" s="104"/>
      <c r="H17" s="105"/>
    </row>
    <row r="18" spans="1:8" ht="17.25">
      <c r="A18" s="94" t="s">
        <v>109</v>
      </c>
      <c r="B18" s="103"/>
      <c r="C18" s="104"/>
      <c r="D18" s="225"/>
      <c r="E18" s="104"/>
      <c r="F18" s="104"/>
      <c r="G18" s="104"/>
      <c r="H18" s="105"/>
    </row>
    <row r="19" spans="1:8" ht="17.25">
      <c r="A19" s="94" t="s">
        <v>94</v>
      </c>
      <c r="B19" s="103"/>
      <c r="C19" s="104"/>
      <c r="D19" s="225"/>
      <c r="E19" s="104"/>
      <c r="F19" s="104"/>
      <c r="G19" s="104"/>
      <c r="H19" s="105"/>
    </row>
    <row r="20" spans="1:8" ht="17.25">
      <c r="A20" s="94" t="s">
        <v>89</v>
      </c>
      <c r="B20" s="103"/>
      <c r="C20" s="104"/>
      <c r="D20" s="225"/>
      <c r="E20" s="104"/>
      <c r="F20" s="104"/>
      <c r="G20" s="104"/>
      <c r="H20" s="105"/>
    </row>
    <row r="21" spans="1:8" ht="17.25">
      <c r="A21" s="94" t="s">
        <v>95</v>
      </c>
      <c r="B21" s="103"/>
      <c r="C21" s="104"/>
      <c r="D21" s="225"/>
      <c r="E21" s="104"/>
      <c r="F21" s="104"/>
      <c r="G21" s="104"/>
      <c r="H21" s="105"/>
    </row>
    <row r="22" spans="1:8" ht="17.25">
      <c r="A22" s="94" t="s">
        <v>96</v>
      </c>
      <c r="B22" s="103"/>
      <c r="C22" s="104"/>
      <c r="D22" s="225"/>
      <c r="E22" s="104"/>
      <c r="F22" s="104"/>
      <c r="G22" s="104"/>
      <c r="H22" s="105"/>
    </row>
    <row r="23" spans="1:8" ht="17.25">
      <c r="A23" s="94" t="s">
        <v>97</v>
      </c>
      <c r="B23" s="103"/>
      <c r="C23" s="104"/>
      <c r="D23" s="225"/>
      <c r="E23" s="104"/>
      <c r="F23" s="104"/>
      <c r="G23" s="104"/>
      <c r="H23" s="105"/>
    </row>
    <row r="24" spans="1:8" ht="17.25">
      <c r="A24" s="94" t="s">
        <v>80</v>
      </c>
      <c r="B24" s="103"/>
      <c r="C24" s="104"/>
      <c r="D24" s="225"/>
      <c r="E24" s="104"/>
      <c r="F24" s="104"/>
      <c r="G24" s="104"/>
      <c r="H24" s="105"/>
    </row>
    <row r="25" spans="1:8" ht="17.25">
      <c r="A25" s="94" t="s">
        <v>98</v>
      </c>
      <c r="B25" s="103"/>
      <c r="C25" s="104"/>
      <c r="D25" s="225"/>
      <c r="E25" s="104"/>
      <c r="F25" s="104"/>
      <c r="G25" s="104"/>
      <c r="H25" s="105"/>
    </row>
    <row r="26" spans="1:8" ht="17.25">
      <c r="A26" s="94" t="s">
        <v>105</v>
      </c>
      <c r="B26" s="103"/>
      <c r="C26" s="104"/>
      <c r="D26" s="225"/>
      <c r="E26" s="104"/>
      <c r="F26" s="104"/>
      <c r="G26" s="104"/>
      <c r="H26" s="105"/>
    </row>
    <row r="27" spans="1:8" ht="17.25">
      <c r="A27" s="94" t="s">
        <v>99</v>
      </c>
      <c r="B27" s="103"/>
      <c r="C27" s="104"/>
      <c r="D27" s="225"/>
      <c r="E27" s="104"/>
      <c r="F27" s="104"/>
      <c r="G27" s="104"/>
      <c r="H27" s="105"/>
    </row>
    <row r="28" spans="1:8" ht="17.25">
      <c r="A28" s="94" t="s">
        <v>100</v>
      </c>
      <c r="B28" s="103"/>
      <c r="C28" s="104"/>
      <c r="D28" s="225"/>
      <c r="E28" s="104"/>
      <c r="F28" s="104"/>
      <c r="G28" s="104"/>
      <c r="H28" s="105"/>
    </row>
    <row r="29" spans="1:8" ht="17.25">
      <c r="A29" s="94" t="s">
        <v>81</v>
      </c>
      <c r="B29" s="103"/>
      <c r="C29" s="104"/>
      <c r="D29" s="225"/>
      <c r="E29" s="104"/>
      <c r="F29" s="104"/>
      <c r="G29" s="104"/>
      <c r="H29" s="105"/>
    </row>
    <row r="30" spans="1:8" ht="17.25">
      <c r="A30" s="94" t="s">
        <v>82</v>
      </c>
      <c r="B30" s="103"/>
      <c r="C30" s="104"/>
      <c r="D30" s="225"/>
      <c r="E30" s="104"/>
      <c r="F30" s="104"/>
      <c r="G30" s="104"/>
      <c r="H30" s="105"/>
    </row>
    <row r="31" spans="1:8" ht="17.25">
      <c r="A31" s="94" t="s">
        <v>101</v>
      </c>
      <c r="B31" s="103"/>
      <c r="C31" s="104"/>
      <c r="D31" s="225"/>
      <c r="E31" s="104"/>
      <c r="F31" s="104"/>
      <c r="G31" s="104"/>
      <c r="H31" s="105"/>
    </row>
    <row r="32" spans="1:8" ht="17.25">
      <c r="A32" s="94" t="s">
        <v>102</v>
      </c>
      <c r="B32" s="103"/>
      <c r="C32" s="104"/>
      <c r="D32" s="225"/>
      <c r="E32" s="104"/>
      <c r="F32" s="104"/>
      <c r="G32" s="104"/>
      <c r="H32" s="105"/>
    </row>
    <row r="33" spans="1:8" ht="17.25">
      <c r="A33" s="94" t="s">
        <v>83</v>
      </c>
      <c r="B33" s="103"/>
      <c r="C33" s="104"/>
      <c r="D33" s="225"/>
      <c r="E33" s="104"/>
      <c r="F33" s="104"/>
      <c r="G33" s="104"/>
      <c r="H33" s="105"/>
    </row>
    <row r="34" spans="1:8" ht="17.25">
      <c r="A34" s="94" t="s">
        <v>88</v>
      </c>
      <c r="B34" s="103"/>
      <c r="C34" s="104"/>
      <c r="D34" s="225"/>
      <c r="E34" s="104"/>
      <c r="F34" s="104"/>
      <c r="G34" s="104"/>
      <c r="H34" s="105"/>
    </row>
    <row r="35" spans="1:8" ht="17.25">
      <c r="A35" s="94" t="s">
        <v>106</v>
      </c>
      <c r="B35" s="103"/>
      <c r="C35" s="104"/>
      <c r="D35" s="225"/>
      <c r="E35" s="104"/>
      <c r="F35" s="104"/>
      <c r="G35" s="104"/>
      <c r="H35" s="105"/>
    </row>
    <row r="36" spans="1:8" ht="17.25">
      <c r="A36" s="94" t="s">
        <v>103</v>
      </c>
      <c r="B36" s="103"/>
      <c r="C36" s="104"/>
      <c r="D36" s="225"/>
      <c r="E36" s="104"/>
      <c r="F36" s="104"/>
      <c r="G36" s="104"/>
      <c r="H36" s="105"/>
    </row>
    <row r="37" spans="1:8" ht="17.25">
      <c r="A37" s="94" t="s">
        <v>84</v>
      </c>
      <c r="B37" s="103"/>
      <c r="C37" s="104"/>
      <c r="D37" s="225"/>
      <c r="E37" s="104"/>
      <c r="F37" s="104"/>
      <c r="G37" s="104"/>
      <c r="H37" s="105"/>
    </row>
    <row r="38" spans="1:8" ht="17.25">
      <c r="A38" s="94" t="s">
        <v>158</v>
      </c>
      <c r="B38" s="103"/>
      <c r="C38" s="104"/>
      <c r="D38" s="225"/>
      <c r="E38" s="104"/>
      <c r="F38" s="104"/>
      <c r="G38" s="104"/>
      <c r="H38" s="105"/>
    </row>
    <row r="39" spans="1:8" ht="17.25">
      <c r="A39" s="94" t="s">
        <v>162</v>
      </c>
      <c r="B39" s="103"/>
      <c r="C39" s="104"/>
      <c r="D39" s="225"/>
      <c r="E39" s="104"/>
      <c r="F39" s="104"/>
      <c r="G39" s="104"/>
      <c r="H39" s="105"/>
    </row>
    <row r="40" spans="1:8" ht="17.25">
      <c r="A40" s="94" t="s">
        <v>85</v>
      </c>
      <c r="B40" s="103"/>
      <c r="C40" s="104"/>
      <c r="D40" s="225"/>
      <c r="E40" s="104"/>
      <c r="F40" s="104"/>
      <c r="G40" s="104"/>
      <c r="H40" s="105"/>
    </row>
    <row r="41" spans="1:8" ht="17.25">
      <c r="A41" s="94" t="s">
        <v>86</v>
      </c>
      <c r="B41" s="103"/>
      <c r="C41" s="104"/>
      <c r="D41" s="225"/>
      <c r="E41" s="104"/>
      <c r="F41" s="104"/>
      <c r="G41" s="104"/>
      <c r="H41" s="105"/>
    </row>
    <row r="42" spans="1:8" ht="17.25">
      <c r="A42" s="94" t="s">
        <v>163</v>
      </c>
      <c r="B42" s="103"/>
      <c r="C42" s="104"/>
      <c r="D42" s="225"/>
      <c r="E42" s="104"/>
      <c r="F42" s="104"/>
      <c r="G42" s="104"/>
      <c r="H42" s="105"/>
    </row>
    <row r="43" spans="1:8" ht="17.25">
      <c r="A43" s="94" t="s">
        <v>165</v>
      </c>
      <c r="B43" s="103"/>
      <c r="C43" s="104"/>
      <c r="D43" s="225"/>
      <c r="E43" s="104"/>
      <c r="F43" s="104"/>
      <c r="G43" s="104"/>
      <c r="H43" s="105"/>
    </row>
    <row r="44" spans="1:8" ht="17.25">
      <c r="A44" s="94" t="s">
        <v>164</v>
      </c>
      <c r="B44" s="103"/>
      <c r="C44" s="104"/>
      <c r="D44" s="225"/>
      <c r="E44" s="104"/>
      <c r="F44" s="104"/>
      <c r="G44" s="104"/>
      <c r="H44" s="105"/>
    </row>
    <row r="45" spans="1:8" ht="17.25">
      <c r="A45" s="94" t="s">
        <v>104</v>
      </c>
      <c r="B45" s="103"/>
      <c r="C45" s="104"/>
      <c r="D45" s="225"/>
      <c r="E45" s="104"/>
      <c r="F45" s="104"/>
      <c r="G45" s="104"/>
      <c r="H45" s="105"/>
    </row>
    <row r="46" spans="1:8" ht="17.25">
      <c r="A46" s="94" t="s">
        <v>107</v>
      </c>
      <c r="B46" s="103"/>
      <c r="C46" s="104"/>
      <c r="D46" s="225"/>
      <c r="E46" s="104"/>
      <c r="F46" s="104"/>
      <c r="G46" s="104"/>
      <c r="H46" s="105"/>
    </row>
    <row r="47" spans="1:8" ht="17.25">
      <c r="A47" s="215"/>
      <c r="B47" s="106"/>
      <c r="C47" s="107"/>
      <c r="D47" s="226"/>
      <c r="E47" s="107"/>
      <c r="F47" s="107"/>
      <c r="G47" s="107"/>
      <c r="H47" s="108"/>
    </row>
    <row r="48" spans="1:8" ht="17.25">
      <c r="A48" s="94" t="s">
        <v>87</v>
      </c>
      <c r="B48" s="56"/>
      <c r="C48" s="109"/>
      <c r="D48" s="227"/>
      <c r="E48" s="109"/>
      <c r="F48" s="109"/>
      <c r="G48" s="109"/>
      <c r="H48" s="110"/>
    </row>
    <row r="49" spans="1:8" ht="17.25">
      <c r="A49" s="94"/>
      <c r="B49" s="56"/>
      <c r="C49" s="109"/>
      <c r="D49" s="227"/>
      <c r="E49" s="109"/>
      <c r="F49" s="109"/>
      <c r="G49" s="109"/>
      <c r="H49" s="110"/>
    </row>
    <row r="50" spans="1:8" ht="17.25">
      <c r="A50" s="216"/>
      <c r="B50" s="103"/>
      <c r="C50" s="104"/>
      <c r="D50" s="225"/>
      <c r="E50" s="104"/>
      <c r="F50" s="104"/>
      <c r="G50" s="104"/>
      <c r="H50" s="105"/>
    </row>
    <row r="51" spans="1:8" ht="17.25">
      <c r="A51" s="217"/>
      <c r="B51" s="103"/>
      <c r="C51" s="104"/>
      <c r="D51" s="225"/>
      <c r="E51" s="104"/>
      <c r="F51" s="104"/>
      <c r="G51" s="104"/>
      <c r="H51" s="105"/>
    </row>
    <row r="52" spans="1:8" ht="17.25">
      <c r="A52" s="217"/>
      <c r="B52" s="103"/>
      <c r="C52" s="104"/>
      <c r="D52" s="225"/>
      <c r="E52" s="104"/>
      <c r="F52" s="104"/>
      <c r="G52" s="104"/>
      <c r="H52" s="105"/>
    </row>
    <row r="53" spans="1:8" ht="17.25">
      <c r="A53" s="217"/>
      <c r="B53" s="103"/>
      <c r="C53" s="104"/>
      <c r="D53" s="225"/>
      <c r="E53" s="104"/>
      <c r="F53" s="104"/>
      <c r="G53" s="104"/>
      <c r="H53" s="105"/>
    </row>
    <row r="54" spans="1:8" ht="17.25">
      <c r="A54" s="217"/>
      <c r="B54" s="103"/>
      <c r="C54" s="104"/>
      <c r="D54" s="225"/>
      <c r="E54" s="104"/>
      <c r="F54" s="104"/>
      <c r="G54" s="104"/>
      <c r="H54" s="105"/>
    </row>
    <row r="55" spans="1:8" ht="17.25">
      <c r="A55" s="218"/>
      <c r="B55" s="219"/>
      <c r="C55" s="220"/>
      <c r="D55" s="228"/>
      <c r="E55" s="220"/>
      <c r="F55" s="220"/>
      <c r="G55" s="220"/>
      <c r="H55" s="221"/>
    </row>
    <row r="56" spans="1:8" ht="17.25">
      <c r="A56" s="206"/>
      <c r="B56" s="109"/>
      <c r="C56" s="109"/>
      <c r="D56" s="227"/>
      <c r="E56" s="109"/>
      <c r="F56" s="109"/>
      <c r="G56" s="109"/>
      <c r="H56" s="110"/>
    </row>
    <row r="57" spans="1:8" ht="18" thickBot="1">
      <c r="A57" s="136" t="s">
        <v>181</v>
      </c>
      <c r="B57" s="137">
        <f>SUM(B11:B56)</f>
        <v>0</v>
      </c>
      <c r="C57" s="137">
        <f>SUM(C11:C56)</f>
        <v>0</v>
      </c>
      <c r="D57" s="229">
        <f>SUM(D11:D56)</f>
        <v>0</v>
      </c>
      <c r="E57" s="139">
        <f>SUM(E11:E56)</f>
        <v>0</v>
      </c>
      <c r="F57" s="139">
        <f>SUM(F11:F56)</f>
        <v>0</v>
      </c>
      <c r="G57" s="138">
        <f>SUM(G11:G56)</f>
        <v>0</v>
      </c>
      <c r="H57" s="61">
        <f>SUM(H11:H56)</f>
        <v>0</v>
      </c>
    </row>
    <row r="58" spans="1:8" ht="18" thickTop="1">
      <c r="A58" s="111"/>
      <c r="B58" s="112" t="s">
        <v>177</v>
      </c>
      <c r="C58" s="112"/>
      <c r="D58" s="89"/>
      <c r="E58" s="10" t="s">
        <v>178</v>
      </c>
      <c r="F58" s="10"/>
      <c r="H58" s="113"/>
    </row>
    <row r="59" spans="1:8" ht="17.25">
      <c r="A59" s="89"/>
      <c r="B59" s="89"/>
      <c r="C59" s="89"/>
      <c r="D59" s="89"/>
      <c r="E59" s="10"/>
      <c r="F59" s="10"/>
      <c r="H59" s="114"/>
    </row>
    <row r="60" spans="1:8" ht="18">
      <c r="A60" s="156" t="s">
        <v>186</v>
      </c>
      <c r="B60" s="87"/>
      <c r="C60" s="87"/>
      <c r="D60" s="87"/>
      <c r="E60" s="87"/>
      <c r="F60" s="87"/>
      <c r="G60" s="87"/>
      <c r="H60" s="87"/>
    </row>
    <row r="61" spans="1:8" ht="17.25">
      <c r="A61" s="87"/>
      <c r="B61" s="87"/>
      <c r="C61" s="87"/>
      <c r="D61" s="87"/>
      <c r="E61" s="87"/>
      <c r="F61" s="87"/>
      <c r="G61" s="87"/>
      <c r="H61" s="87"/>
    </row>
    <row r="62" spans="1:8" ht="17.25">
      <c r="A62" s="89" t="s">
        <v>152</v>
      </c>
      <c r="B62" s="115"/>
      <c r="C62" s="115"/>
      <c r="D62" s="115"/>
      <c r="F62" s="87"/>
      <c r="G62" s="87"/>
      <c r="H62" s="127" t="str">
        <f>IF(C57+G57+F57=0,"N/A",(C57+G57+F57)/SUM(B57+C57+E57+F57+G57+H57))</f>
        <v>N/A</v>
      </c>
    </row>
    <row r="63" spans="1:8" ht="17.25">
      <c r="A63" s="89"/>
      <c r="B63" s="115"/>
      <c r="C63" s="115"/>
      <c r="D63" s="115"/>
      <c r="F63" s="87"/>
      <c r="G63" s="87"/>
      <c r="H63" s="116"/>
    </row>
    <row r="64" spans="1:8" ht="18" thickBot="1">
      <c r="A64" s="178" t="s">
        <v>234</v>
      </c>
      <c r="B64" s="178"/>
      <c r="C64" s="178"/>
      <c r="D64" s="178"/>
      <c r="E64" s="6"/>
      <c r="F64" s="6"/>
      <c r="G64" s="178"/>
      <c r="H64" s="178"/>
    </row>
    <row r="65" spans="1:8" ht="18" thickBot="1">
      <c r="A65" s="178" t="s">
        <v>235</v>
      </c>
      <c r="B65" s="178"/>
      <c r="C65" s="178"/>
      <c r="D65" s="178"/>
      <c r="E65" s="6"/>
      <c r="F65" s="6"/>
      <c r="G65" s="178"/>
      <c r="H65" s="126" t="s">
        <v>42</v>
      </c>
    </row>
    <row r="66" spans="1:8" ht="18" thickBot="1">
      <c r="A66" s="178" t="s">
        <v>236</v>
      </c>
      <c r="B66" s="178"/>
      <c r="C66" s="178"/>
      <c r="D66" s="170"/>
      <c r="E66" s="178"/>
      <c r="F66" s="178"/>
      <c r="G66" s="178"/>
      <c r="H66" s="182">
        <v>0</v>
      </c>
    </row>
    <row r="67" spans="1:8" ht="18" thickBot="1">
      <c r="A67" s="178" t="s">
        <v>237</v>
      </c>
      <c r="B67" s="170"/>
      <c r="C67" s="170"/>
      <c r="D67" s="170"/>
      <c r="E67" s="170"/>
      <c r="F67" s="170"/>
      <c r="G67" s="170"/>
      <c r="H67" s="126" t="s">
        <v>42</v>
      </c>
    </row>
    <row r="68" spans="1:8" ht="17.25">
      <c r="A68" s="178" t="s">
        <v>238</v>
      </c>
      <c r="B68" s="170"/>
      <c r="C68" s="170"/>
      <c r="D68" s="170"/>
      <c r="E68" s="170"/>
      <c r="F68" s="170"/>
      <c r="G68" s="170"/>
      <c r="H68" s="183"/>
    </row>
    <row r="69" spans="1:8" ht="17.25">
      <c r="A69" s="184"/>
      <c r="B69" s="184"/>
      <c r="C69" s="184"/>
      <c r="D69" s="184"/>
      <c r="E69" s="184"/>
      <c r="F69" s="184"/>
      <c r="G69" s="184"/>
      <c r="H69" s="184"/>
    </row>
    <row r="70" spans="1:8" ht="17.25">
      <c r="A70" s="184"/>
      <c r="B70" s="184"/>
      <c r="C70" s="184"/>
      <c r="D70" s="184"/>
      <c r="E70" s="184"/>
      <c r="F70" s="184"/>
      <c r="G70" s="184"/>
      <c r="H70" s="184"/>
    </row>
    <row r="71" spans="1:8" ht="17.25">
      <c r="A71" s="184"/>
      <c r="B71" s="184"/>
      <c r="C71" s="184"/>
      <c r="D71" s="184"/>
      <c r="E71" s="184"/>
      <c r="F71" s="184"/>
      <c r="G71" s="184"/>
      <c r="H71" s="184"/>
    </row>
    <row r="72" spans="1:8" ht="17.25">
      <c r="A72" s="184"/>
      <c r="B72" s="184"/>
      <c r="C72" s="184"/>
      <c r="D72" s="184"/>
      <c r="E72" s="184"/>
      <c r="F72" s="184"/>
      <c r="G72" s="184"/>
      <c r="H72" s="184"/>
    </row>
    <row r="73" spans="1:8" ht="17.25">
      <c r="A73" s="184"/>
      <c r="B73" s="184"/>
      <c r="C73" s="184"/>
      <c r="D73" s="184"/>
      <c r="E73" s="184"/>
      <c r="F73" s="184"/>
      <c r="G73" s="184"/>
      <c r="H73" s="184"/>
    </row>
    <row r="74" spans="1:8" ht="17.25">
      <c r="A74" s="185"/>
      <c r="B74" s="185"/>
      <c r="C74" s="185"/>
      <c r="D74" s="185"/>
      <c r="E74" s="185"/>
      <c r="F74" s="185"/>
      <c r="G74" s="185"/>
      <c r="H74" s="185"/>
    </row>
    <row r="75" spans="1:8" ht="18">
      <c r="A75" s="186" t="s">
        <v>239</v>
      </c>
      <c r="B75" s="186"/>
      <c r="C75" s="186"/>
      <c r="D75" s="186"/>
      <c r="E75" s="186"/>
      <c r="F75" s="186"/>
      <c r="G75" s="186"/>
      <c r="H75" s="186"/>
    </row>
    <row r="76" spans="1:8" ht="18">
      <c r="A76" s="186" t="s">
        <v>240</v>
      </c>
      <c r="B76" s="186"/>
      <c r="C76" s="186"/>
      <c r="D76" s="186"/>
      <c r="E76" s="186"/>
      <c r="F76" s="186"/>
      <c r="G76" s="186"/>
      <c r="H76" s="186"/>
    </row>
    <row r="77" spans="1:8" ht="17.25">
      <c r="A77" s="117"/>
      <c r="B77" s="117"/>
      <c r="C77" s="117"/>
      <c r="D77" s="117"/>
      <c r="E77" s="117"/>
      <c r="F77" s="117"/>
      <c r="G77" s="117"/>
      <c r="H77" s="117"/>
    </row>
    <row r="78" spans="1:8" ht="17.25">
      <c r="A78" s="117"/>
      <c r="B78" s="117"/>
      <c r="C78" s="117"/>
      <c r="D78" s="117"/>
      <c r="E78" s="117"/>
      <c r="F78" s="117"/>
      <c r="G78" s="117"/>
      <c r="H78" s="117"/>
    </row>
    <row r="79" spans="1:8" ht="17.25">
      <c r="A79" s="117"/>
      <c r="B79" s="117"/>
      <c r="C79" s="117"/>
      <c r="D79" s="117"/>
      <c r="E79" s="117"/>
      <c r="F79" s="117"/>
      <c r="G79" s="117"/>
      <c r="H79" s="117"/>
    </row>
    <row r="80" spans="1:8" ht="17.25">
      <c r="A80" s="117"/>
      <c r="B80" s="117"/>
      <c r="C80" s="117"/>
      <c r="D80" s="117"/>
      <c r="E80" s="117"/>
      <c r="F80" s="117"/>
      <c r="G80" s="117"/>
      <c r="H80" s="117"/>
    </row>
    <row r="81" spans="1:8" ht="17.25">
      <c r="A81" s="117"/>
      <c r="B81" s="117"/>
      <c r="C81" s="117"/>
      <c r="D81" s="117"/>
      <c r="E81" s="117"/>
      <c r="F81" s="117"/>
      <c r="G81" s="117"/>
      <c r="H81" s="117"/>
    </row>
    <row r="82" spans="1:8" ht="17.25">
      <c r="A82" s="117"/>
      <c r="B82" s="117"/>
      <c r="C82" s="117"/>
      <c r="D82" s="117"/>
      <c r="E82" s="117"/>
      <c r="F82" s="117"/>
      <c r="G82" s="117"/>
      <c r="H82" s="117"/>
    </row>
    <row r="83" spans="1:8" ht="17.25">
      <c r="A83" s="117"/>
      <c r="B83" s="117"/>
      <c r="C83" s="117"/>
      <c r="D83" s="117"/>
      <c r="E83" s="117"/>
      <c r="F83" s="117"/>
      <c r="G83" s="117"/>
      <c r="H83" s="117"/>
    </row>
    <row r="84" spans="1:8" ht="17.25">
      <c r="A84" s="117"/>
      <c r="B84" s="117"/>
      <c r="C84" s="117"/>
      <c r="D84" s="117"/>
      <c r="E84" s="117"/>
      <c r="F84" s="117"/>
      <c r="G84" s="117"/>
      <c r="H84" s="117"/>
    </row>
    <row r="85" spans="1:8" ht="17.25">
      <c r="A85" s="117"/>
      <c r="B85" s="117"/>
      <c r="C85" s="117"/>
      <c r="D85" s="117"/>
      <c r="E85" s="117"/>
      <c r="F85" s="117"/>
      <c r="G85" s="117"/>
      <c r="H85" s="117"/>
    </row>
    <row r="86" spans="1:8" ht="17.25">
      <c r="A86" s="117"/>
      <c r="B86" s="117"/>
      <c r="C86" s="117"/>
      <c r="D86" s="117"/>
      <c r="E86" s="117"/>
      <c r="F86" s="117"/>
      <c r="G86" s="117"/>
      <c r="H86" s="117"/>
    </row>
  </sheetData>
  <sheetProtection password="DCEC" sheet="1" formatColumns="0" formatRows="0"/>
  <dataValidations count="1">
    <dataValidation type="list" allowBlank="1" showInputMessage="1" showErrorMessage="1" sqref="H65 H67:H68">
      <formula1>"Select One, Yes, No"</formula1>
    </dataValidation>
  </dataValidations>
  <printOptions/>
  <pageMargins left="0.7" right="0.7" top="0.25" bottom="0.25" header="0.3" footer="0.3"/>
  <pageSetup fitToHeight="1" fitToWidth="1" horizontalDpi="600" verticalDpi="600" orientation="portrait" paperSize="5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70"/>
  <sheetViews>
    <sheetView zoomScalePageLayoutView="0" workbookViewId="0" topLeftCell="A1">
      <selection activeCell="D6" sqref="D6:E6"/>
    </sheetView>
  </sheetViews>
  <sheetFormatPr defaultColWidth="8.8984375" defaultRowHeight="15"/>
  <cols>
    <col min="1" max="1" width="56.5" style="62" customWidth="1"/>
    <col min="2" max="2" width="17.19921875" style="62" customWidth="1"/>
    <col min="3" max="5" width="7.59765625" style="62" customWidth="1"/>
    <col min="6" max="6" width="20.8984375" style="62" customWidth="1"/>
    <col min="7" max="7" width="10.19921875" style="155" customWidth="1"/>
    <col min="8" max="9" width="19.296875" style="62" customWidth="1"/>
    <col min="10" max="10" width="12.09765625" style="62" bestFit="1" customWidth="1"/>
    <col min="11" max="16384" width="8.8984375" style="62" customWidth="1"/>
  </cols>
  <sheetData>
    <row r="1" spans="1:10" ht="24">
      <c r="A1" s="10" t="str">
        <f>JURAT!A10</f>
        <v>SEPARATE ACCOUNT OR CELL NAME/NUMBER</v>
      </c>
      <c r="B1" s="10"/>
      <c r="C1" s="10"/>
      <c r="D1" s="10"/>
      <c r="E1" s="10"/>
      <c r="F1" s="194"/>
      <c r="G1" s="144"/>
      <c r="H1" s="10"/>
      <c r="I1" s="7"/>
      <c r="J1" s="7" t="s">
        <v>170</v>
      </c>
    </row>
    <row r="2" spans="1:9" ht="17.25">
      <c r="A2" s="8" t="str">
        <f>+JURAT!H4</f>
        <v>0000</v>
      </c>
      <c r="B2" s="10"/>
      <c r="C2" s="10"/>
      <c r="D2" s="10"/>
      <c r="E2" s="10"/>
      <c r="F2" s="10"/>
      <c r="G2" s="144"/>
      <c r="H2" s="10"/>
      <c r="I2" s="7"/>
    </row>
    <row r="3" spans="1:9" ht="17.25">
      <c r="A3" s="190">
        <f>+JURAT!A9</f>
        <v>45291</v>
      </c>
      <c r="B3" s="5"/>
      <c r="C3" s="5"/>
      <c r="D3" s="5"/>
      <c r="E3" s="5"/>
      <c r="F3" s="12"/>
      <c r="G3" s="145"/>
      <c r="H3" s="12"/>
      <c r="I3" s="12"/>
    </row>
    <row r="4" spans="1:9" ht="17.25">
      <c r="A4" s="10" t="str">
        <f>+JURAT!A8</f>
        <v>CAPTIVE INSURANCE COMPANY</v>
      </c>
      <c r="B4" s="5"/>
      <c r="C4" s="5"/>
      <c r="D4" s="5"/>
      <c r="E4" s="5"/>
      <c r="F4" s="12"/>
      <c r="G4" s="145"/>
      <c r="H4" s="12"/>
      <c r="I4" s="12"/>
    </row>
    <row r="5" spans="1:10" ht="18" thickBot="1">
      <c r="A5" s="196" t="s">
        <v>173</v>
      </c>
      <c r="B5" s="197"/>
      <c r="C5" s="197"/>
      <c r="D5" s="197"/>
      <c r="E5" s="197"/>
      <c r="F5" s="198"/>
      <c r="G5" s="199"/>
      <c r="H5" s="198"/>
      <c r="I5" s="198"/>
      <c r="J5" s="200"/>
    </row>
    <row r="6" spans="1:10" ht="18" thickBot="1">
      <c r="A6" s="268" t="s">
        <v>243</v>
      </c>
      <c r="B6" s="269"/>
      <c r="C6" s="269"/>
      <c r="D6" s="270" t="s">
        <v>42</v>
      </c>
      <c r="E6" s="271"/>
      <c r="F6" s="63"/>
      <c r="G6" s="201"/>
      <c r="H6"/>
      <c r="I6" s="11"/>
      <c r="J6" s="195"/>
    </row>
    <row r="7" spans="1:10" ht="18" thickBot="1">
      <c r="A7" s="268" t="s">
        <v>183</v>
      </c>
      <c r="B7" s="269"/>
      <c r="C7" s="269"/>
      <c r="D7" s="270" t="s">
        <v>42</v>
      </c>
      <c r="E7" s="271"/>
      <c r="F7" s="63"/>
      <c r="G7" s="201"/>
      <c r="H7"/>
      <c r="I7" s="63"/>
      <c r="J7" s="202"/>
    </row>
    <row r="8" spans="1:10" ht="18" thickBot="1">
      <c r="A8" s="272" t="s">
        <v>254</v>
      </c>
      <c r="B8" s="273"/>
      <c r="C8" s="273"/>
      <c r="D8" s="270" t="s">
        <v>42</v>
      </c>
      <c r="E8" s="271"/>
      <c r="F8" s="203"/>
      <c r="G8" s="204"/>
      <c r="H8" s="203"/>
      <c r="I8" s="203"/>
      <c r="J8" s="205"/>
    </row>
    <row r="9" spans="1:10" ht="17.25">
      <c r="A9" s="264" t="s">
        <v>255</v>
      </c>
      <c r="B9" s="257" t="s">
        <v>256</v>
      </c>
      <c r="C9" s="11"/>
      <c r="D9" s="178" t="s">
        <v>257</v>
      </c>
      <c r="E9" s="11"/>
      <c r="F9" s="11"/>
      <c r="G9" s="258" t="s">
        <v>258</v>
      </c>
      <c r="H9" s="11"/>
      <c r="I9" s="11"/>
      <c r="J9" s="195"/>
    </row>
    <row r="10" spans="1:10" s="143" customFormat="1" ht="17.25">
      <c r="A10" s="21">
        <v>-1</v>
      </c>
      <c r="B10" s="140">
        <v>-2</v>
      </c>
      <c r="C10" s="140">
        <v>-3</v>
      </c>
      <c r="D10" s="17" t="s">
        <v>241</v>
      </c>
      <c r="E10" s="17">
        <v>-4</v>
      </c>
      <c r="F10" s="6">
        <v>-5</v>
      </c>
      <c r="G10" s="146">
        <v>-6</v>
      </c>
      <c r="H10" s="6">
        <v>-7</v>
      </c>
      <c r="I10" s="6">
        <v>-8</v>
      </c>
      <c r="J10" s="142">
        <v>-9</v>
      </c>
    </row>
    <row r="11" spans="1:10" ht="17.25">
      <c r="A11" s="121"/>
      <c r="B11" s="121"/>
      <c r="C11" s="121"/>
      <c r="D11" s="121"/>
      <c r="E11" s="122" t="s">
        <v>155</v>
      </c>
      <c r="F11" s="122" t="s">
        <v>23</v>
      </c>
      <c r="G11" s="147" t="s">
        <v>187</v>
      </c>
      <c r="H11" s="123"/>
      <c r="I11" s="20" t="s">
        <v>156</v>
      </c>
      <c r="J11" s="65" t="s">
        <v>39</v>
      </c>
    </row>
    <row r="12" spans="1:10" ht="17.25">
      <c r="A12" s="66"/>
      <c r="B12" s="66" t="s">
        <v>167</v>
      </c>
      <c r="C12" s="66" t="s">
        <v>153</v>
      </c>
      <c r="D12" s="66" t="s">
        <v>153</v>
      </c>
      <c r="E12" s="66" t="s">
        <v>175</v>
      </c>
      <c r="F12" s="66" t="s">
        <v>30</v>
      </c>
      <c r="G12" s="148" t="s">
        <v>188</v>
      </c>
      <c r="H12" s="66" t="s">
        <v>31</v>
      </c>
      <c r="I12" s="66" t="s">
        <v>26</v>
      </c>
      <c r="J12" s="68" t="s">
        <v>40</v>
      </c>
    </row>
    <row r="13" spans="1:10" ht="17.25">
      <c r="A13" s="66" t="s">
        <v>174</v>
      </c>
      <c r="B13" s="66" t="s">
        <v>168</v>
      </c>
      <c r="C13" s="66" t="s">
        <v>169</v>
      </c>
      <c r="D13" s="66" t="s">
        <v>242</v>
      </c>
      <c r="E13" s="66" t="s">
        <v>154</v>
      </c>
      <c r="F13" s="66" t="s">
        <v>32</v>
      </c>
      <c r="G13" s="148" t="s">
        <v>189</v>
      </c>
      <c r="H13" s="66" t="s">
        <v>29</v>
      </c>
      <c r="I13" s="66" t="s">
        <v>142</v>
      </c>
      <c r="J13" s="68" t="s">
        <v>31</v>
      </c>
    </row>
    <row r="14" spans="1:10" ht="17.25">
      <c r="A14" s="67"/>
      <c r="B14" s="124"/>
      <c r="C14" s="67"/>
      <c r="D14" s="67"/>
      <c r="E14" s="67"/>
      <c r="F14" s="67"/>
      <c r="G14" s="149"/>
      <c r="H14" s="67"/>
      <c r="I14" s="67"/>
      <c r="J14" s="69"/>
    </row>
    <row r="15" spans="1:10" ht="17.25">
      <c r="A15" s="176" t="s">
        <v>215</v>
      </c>
      <c r="B15" s="36"/>
      <c r="C15" s="125"/>
      <c r="D15" s="125"/>
      <c r="E15" s="125"/>
      <c r="F15" s="38"/>
      <c r="G15" s="150"/>
      <c r="H15" s="38"/>
      <c r="I15" s="38"/>
      <c r="J15" s="26"/>
    </row>
    <row r="16" spans="1:10" ht="17.25">
      <c r="A16" s="36"/>
      <c r="B16" s="36"/>
      <c r="C16" s="125"/>
      <c r="D16" s="125"/>
      <c r="E16" s="125"/>
      <c r="F16" s="38"/>
      <c r="G16" s="150" t="str">
        <f>IF(+F16&gt;0.1*+'(3) INCOME'!$B$63,"Yes","N/A")</f>
        <v>N/A</v>
      </c>
      <c r="H16" s="38"/>
      <c r="I16" s="38"/>
      <c r="J16" s="26"/>
    </row>
    <row r="17" spans="1:10" ht="17.25">
      <c r="A17" s="36"/>
      <c r="B17" s="36"/>
      <c r="C17" s="125"/>
      <c r="D17" s="125"/>
      <c r="E17" s="125"/>
      <c r="F17" s="38"/>
      <c r="G17" s="150" t="str">
        <f>IF(+F17&gt;0.1*+'(3) INCOME'!$B$63,"Yes","N/A")</f>
        <v>N/A</v>
      </c>
      <c r="H17" s="38"/>
      <c r="I17" s="38"/>
      <c r="J17" s="26"/>
    </row>
    <row r="18" spans="1:10" ht="17.25">
      <c r="A18" s="36"/>
      <c r="B18" s="36"/>
      <c r="C18" s="125"/>
      <c r="D18" s="125"/>
      <c r="E18" s="125"/>
      <c r="F18" s="38"/>
      <c r="G18" s="150" t="str">
        <f>IF(+F18&gt;0.1*+'(3) INCOME'!$B$63,"Yes","N/A")</f>
        <v>N/A</v>
      </c>
      <c r="H18" s="38"/>
      <c r="I18" s="38"/>
      <c r="J18" s="26"/>
    </row>
    <row r="19" spans="1:10" ht="17.25">
      <c r="A19" s="36"/>
      <c r="B19" s="36"/>
      <c r="C19" s="125"/>
      <c r="D19" s="125"/>
      <c r="E19" s="125"/>
      <c r="F19" s="38"/>
      <c r="G19" s="150" t="str">
        <f>IF(+F19&gt;0.1*+'(3) INCOME'!$B$63,"Yes","N/A")</f>
        <v>N/A</v>
      </c>
      <c r="H19" s="38"/>
      <c r="I19" s="38"/>
      <c r="J19" s="26"/>
    </row>
    <row r="20" spans="1:10" ht="17.25">
      <c r="A20" s="36" t="s">
        <v>34</v>
      </c>
      <c r="B20" s="36"/>
      <c r="C20" s="125"/>
      <c r="D20" s="125"/>
      <c r="E20" s="125"/>
      <c r="F20" s="38"/>
      <c r="G20" s="150"/>
      <c r="H20" s="38"/>
      <c r="I20" s="38"/>
      <c r="J20" s="26"/>
    </row>
    <row r="21" spans="1:10" ht="17.25">
      <c r="A21" s="36"/>
      <c r="B21" s="36"/>
      <c r="C21" s="125"/>
      <c r="D21" s="125"/>
      <c r="E21" s="125"/>
      <c r="F21" s="38"/>
      <c r="G21" s="150" t="str">
        <f>IF(+F21&gt;0.1*+'(3) INCOME'!$B$63,"Yes","N/A")</f>
        <v>N/A</v>
      </c>
      <c r="H21" s="38"/>
      <c r="I21" s="38"/>
      <c r="J21" s="26"/>
    </row>
    <row r="22" spans="1:10" ht="17.25">
      <c r="A22" s="36"/>
      <c r="B22" s="36"/>
      <c r="C22" s="125"/>
      <c r="D22" s="125"/>
      <c r="E22" s="125"/>
      <c r="F22" s="38"/>
      <c r="G22" s="150" t="str">
        <f>IF(+F22&gt;0.1*+'(3) INCOME'!$B$63,"Yes","N/A")</f>
        <v>N/A</v>
      </c>
      <c r="H22" s="38"/>
      <c r="I22" s="38"/>
      <c r="J22" s="26"/>
    </row>
    <row r="23" spans="1:11" ht="17.25">
      <c r="A23" s="36"/>
      <c r="B23" s="36"/>
      <c r="C23" s="125"/>
      <c r="D23" s="125"/>
      <c r="E23" s="125"/>
      <c r="F23" s="38"/>
      <c r="G23" s="150" t="str">
        <f>IF(+F23&gt;0.1*+'(3) INCOME'!$B$63,"Yes","N/A")</f>
        <v>N/A</v>
      </c>
      <c r="H23" s="38"/>
      <c r="I23" s="38"/>
      <c r="J23" s="26"/>
      <c r="K23" s="163" t="s">
        <v>209</v>
      </c>
    </row>
    <row r="24" spans="1:11" ht="17.25">
      <c r="A24" s="36"/>
      <c r="B24" s="36"/>
      <c r="C24" s="125"/>
      <c r="D24" s="125"/>
      <c r="E24" s="125"/>
      <c r="F24" s="38"/>
      <c r="G24" s="150" t="str">
        <f>IF(+F24&gt;0.1*+'(3) INCOME'!$B$63,"Yes","N/A")</f>
        <v>N/A</v>
      </c>
      <c r="H24" s="38"/>
      <c r="I24" s="38"/>
      <c r="J24" s="26"/>
      <c r="K24" s="163" t="s">
        <v>207</v>
      </c>
    </row>
    <row r="25" spans="1:10" ht="17.25">
      <c r="A25" s="36"/>
      <c r="B25" s="36"/>
      <c r="C25" s="125"/>
      <c r="D25" s="125"/>
      <c r="E25" s="125"/>
      <c r="F25" s="38"/>
      <c r="G25" s="150" t="str">
        <f>IF(+F25&gt;0.1*+'(3) INCOME'!$B$63,"Yes","N/A")</f>
        <v>N/A</v>
      </c>
      <c r="H25" s="38"/>
      <c r="I25" s="38"/>
      <c r="J25" s="26"/>
    </row>
    <row r="26" spans="1:10" ht="17.25">
      <c r="A26" s="36"/>
      <c r="B26" s="36"/>
      <c r="C26" s="125"/>
      <c r="D26" s="125"/>
      <c r="E26" s="125"/>
      <c r="F26" s="38"/>
      <c r="G26" s="150" t="str">
        <f>IF(+F26&gt;0.1*+'(3) INCOME'!$B$63,"Yes","N/A")</f>
        <v>N/A</v>
      </c>
      <c r="H26" s="38"/>
      <c r="I26" s="38"/>
      <c r="J26" s="26"/>
    </row>
    <row r="27" spans="1:10" ht="17.25">
      <c r="A27" s="36"/>
      <c r="B27" s="36"/>
      <c r="C27" s="125"/>
      <c r="D27" s="125"/>
      <c r="E27" s="125"/>
      <c r="F27" s="38"/>
      <c r="G27" s="150" t="str">
        <f>IF(+F27&gt;0.1*+'(3) INCOME'!$B$63,"Yes","N/A")</f>
        <v>N/A</v>
      </c>
      <c r="H27" s="38"/>
      <c r="I27" s="38"/>
      <c r="J27" s="26"/>
    </row>
    <row r="28" spans="1:10" ht="17.25">
      <c r="A28" s="36"/>
      <c r="B28" s="36"/>
      <c r="C28" s="125"/>
      <c r="D28" s="125"/>
      <c r="E28" s="125"/>
      <c r="F28" s="38"/>
      <c r="G28" s="150" t="str">
        <f>IF(+F28&gt;0.1*+'(3) INCOME'!$B$63,"Yes","N/A")</f>
        <v>N/A</v>
      </c>
      <c r="H28" s="38"/>
      <c r="I28" s="38"/>
      <c r="J28" s="26"/>
    </row>
    <row r="29" spans="1:10" ht="17.25">
      <c r="A29" s="36"/>
      <c r="B29" s="36"/>
      <c r="C29" s="125"/>
      <c r="D29" s="125"/>
      <c r="E29" s="125"/>
      <c r="F29" s="38"/>
      <c r="G29" s="150" t="str">
        <f>IF(+F29&gt;0.1*+'(3) INCOME'!$B$63,"Yes","N/A")</f>
        <v>N/A</v>
      </c>
      <c r="H29" s="38"/>
      <c r="I29" s="38"/>
      <c r="J29" s="26"/>
    </row>
    <row r="30" spans="1:10" ht="17.25">
      <c r="A30" s="36"/>
      <c r="B30" s="36"/>
      <c r="C30" s="125"/>
      <c r="D30" s="125"/>
      <c r="E30" s="125"/>
      <c r="F30" s="38"/>
      <c r="G30" s="150" t="str">
        <f>IF(+F30&gt;0.1*+'(3) INCOME'!$B$63,"Yes","N/A")</f>
        <v>N/A</v>
      </c>
      <c r="H30" s="38"/>
      <c r="I30" s="38"/>
      <c r="J30" s="26"/>
    </row>
    <row r="31" spans="1:10" ht="17.25">
      <c r="A31" s="36"/>
      <c r="B31" s="36"/>
      <c r="C31" s="125"/>
      <c r="D31" s="125"/>
      <c r="E31" s="125"/>
      <c r="F31" s="38"/>
      <c r="G31" s="150" t="str">
        <f>IF(+F31&gt;0.1*+'(3) INCOME'!$B$63,"Yes","N/A")</f>
        <v>N/A</v>
      </c>
      <c r="H31" s="38"/>
      <c r="I31" s="38"/>
      <c r="J31" s="26"/>
    </row>
    <row r="32" spans="1:10" ht="17.25">
      <c r="A32" s="36"/>
      <c r="B32" s="36"/>
      <c r="C32" s="125"/>
      <c r="D32" s="125"/>
      <c r="E32" s="125"/>
      <c r="F32" s="38"/>
      <c r="G32" s="150" t="str">
        <f>IF(+F32&gt;0.1*+'(3) INCOME'!$B$63,"Yes","N/A")</f>
        <v>N/A</v>
      </c>
      <c r="H32" s="38"/>
      <c r="I32" s="38"/>
      <c r="J32" s="26"/>
    </row>
    <row r="33" spans="1:10" ht="17.25">
      <c r="A33" s="36"/>
      <c r="B33" s="36"/>
      <c r="C33" s="125"/>
      <c r="D33" s="125"/>
      <c r="E33" s="125"/>
      <c r="F33" s="38"/>
      <c r="G33" s="150" t="str">
        <f>IF(+F33&gt;0.1*+'(3) INCOME'!$B$63,"Yes","N/A")</f>
        <v>N/A</v>
      </c>
      <c r="H33" s="38"/>
      <c r="I33" s="38"/>
      <c r="J33" s="26"/>
    </row>
    <row r="34" spans="1:10" ht="17.25">
      <c r="A34" s="36"/>
      <c r="B34" s="36"/>
      <c r="C34" s="125"/>
      <c r="D34" s="125"/>
      <c r="E34" s="125"/>
      <c r="F34" s="38"/>
      <c r="G34" s="150" t="str">
        <f>IF(+F34&gt;0.1*+'(3) INCOME'!$B$63,"Yes","N/A")</f>
        <v>N/A</v>
      </c>
      <c r="H34" s="38"/>
      <c r="I34" s="38"/>
      <c r="J34" s="26"/>
    </row>
    <row r="35" spans="1:10" ht="17.25">
      <c r="A35" s="36"/>
      <c r="B35" s="36"/>
      <c r="C35" s="125"/>
      <c r="D35" s="125"/>
      <c r="E35" s="125"/>
      <c r="F35" s="38"/>
      <c r="G35" s="150" t="str">
        <f>IF(+F35&gt;0.1*+'(3) INCOME'!$B$63,"Yes","N/A")</f>
        <v>N/A</v>
      </c>
      <c r="H35" s="38"/>
      <c r="I35" s="38"/>
      <c r="J35" s="26"/>
    </row>
    <row r="36" spans="1:10" ht="17.25">
      <c r="A36" s="36"/>
      <c r="B36" s="36"/>
      <c r="C36" s="125"/>
      <c r="D36" s="125"/>
      <c r="E36" s="125"/>
      <c r="F36" s="38"/>
      <c r="G36" s="150" t="str">
        <f>IF(+F36&gt;0.1*+'(3) INCOME'!$B$63,"Yes","N/A")</f>
        <v>N/A</v>
      </c>
      <c r="H36" s="38"/>
      <c r="I36" s="38"/>
      <c r="J36" s="26"/>
    </row>
    <row r="37" spans="1:10" ht="17.25">
      <c r="A37" s="36"/>
      <c r="B37" s="36"/>
      <c r="C37" s="125"/>
      <c r="D37" s="125"/>
      <c r="E37" s="125"/>
      <c r="F37" s="38"/>
      <c r="G37" s="150" t="str">
        <f>IF(+F37&gt;0.1*+'(3) INCOME'!$B$63,"Yes","N/A")</f>
        <v>N/A</v>
      </c>
      <c r="H37" s="38"/>
      <c r="I37" s="38"/>
      <c r="J37" s="26"/>
    </row>
    <row r="38" spans="1:10" ht="17.25">
      <c r="A38" s="36"/>
      <c r="B38" s="36"/>
      <c r="C38" s="125"/>
      <c r="D38" s="125"/>
      <c r="E38" s="125"/>
      <c r="F38" s="38"/>
      <c r="G38" s="150" t="str">
        <f>IF(+F38&gt;0.1*+'(3) INCOME'!$B$63,"Yes","N/A")</f>
        <v>N/A</v>
      </c>
      <c r="H38" s="38"/>
      <c r="I38" s="38"/>
      <c r="J38" s="26"/>
    </row>
    <row r="39" spans="1:10" ht="17.25">
      <c r="A39" s="36"/>
      <c r="B39" s="36"/>
      <c r="C39" s="125"/>
      <c r="D39" s="125"/>
      <c r="E39" s="125"/>
      <c r="F39" s="38"/>
      <c r="G39" s="150" t="str">
        <f>IF(+F39&gt;0.1*+'(3) INCOME'!$B$63,"Yes","N/A")</f>
        <v>N/A</v>
      </c>
      <c r="H39" s="38"/>
      <c r="I39" s="38"/>
      <c r="J39" s="26"/>
    </row>
    <row r="40" spans="1:10" ht="17.25">
      <c r="A40" s="36"/>
      <c r="B40" s="36"/>
      <c r="C40" s="125"/>
      <c r="D40" s="125"/>
      <c r="E40" s="125"/>
      <c r="F40" s="38"/>
      <c r="G40" s="150" t="str">
        <f>IF(+F40&gt;0.1*+'(3) INCOME'!$B$63,"Yes","N/A")</f>
        <v>N/A</v>
      </c>
      <c r="H40" s="38"/>
      <c r="I40" s="38"/>
      <c r="J40" s="26"/>
    </row>
    <row r="41" spans="1:10" ht="17.25">
      <c r="A41" s="36"/>
      <c r="B41" s="36"/>
      <c r="C41" s="125"/>
      <c r="D41" s="125"/>
      <c r="E41" s="125"/>
      <c r="F41" s="38"/>
      <c r="G41" s="150" t="str">
        <f>IF(+F41&gt;0.1*+'(3) INCOME'!$B$63,"Yes","N/A")</f>
        <v>N/A</v>
      </c>
      <c r="H41" s="38"/>
      <c r="I41" s="38"/>
      <c r="J41" s="26"/>
    </row>
    <row r="42" spans="1:10" ht="17.25">
      <c r="A42" s="36"/>
      <c r="B42" s="36"/>
      <c r="C42" s="125"/>
      <c r="D42" s="125"/>
      <c r="E42" s="125"/>
      <c r="F42" s="38"/>
      <c r="G42" s="150" t="str">
        <f>IF(+F42&gt;0.1*+'(3) INCOME'!$B$63,"Yes","N/A")</f>
        <v>N/A</v>
      </c>
      <c r="H42" s="38"/>
      <c r="I42" s="38"/>
      <c r="J42" s="26"/>
    </row>
    <row r="43" spans="1:10" ht="17.25">
      <c r="A43" s="36"/>
      <c r="B43" s="36"/>
      <c r="C43" s="125"/>
      <c r="D43" s="125"/>
      <c r="E43" s="125"/>
      <c r="F43" s="38"/>
      <c r="G43" s="150" t="str">
        <f>IF(+F43&gt;0.1*+'(3) INCOME'!$B$63,"Yes","N/A")</f>
        <v>N/A</v>
      </c>
      <c r="H43" s="38"/>
      <c r="I43" s="38"/>
      <c r="J43" s="26"/>
    </row>
    <row r="44" spans="1:10" ht="17.25">
      <c r="A44" s="36"/>
      <c r="B44" s="36"/>
      <c r="C44" s="125"/>
      <c r="D44" s="125"/>
      <c r="E44" s="125"/>
      <c r="F44" s="38"/>
      <c r="G44" s="150" t="str">
        <f>IF(+F44&gt;0.1*+'(3) INCOME'!$B$63,"Yes","N/A")</f>
        <v>N/A</v>
      </c>
      <c r="H44" s="38"/>
      <c r="I44" s="38"/>
      <c r="J44" s="26"/>
    </row>
    <row r="45" spans="1:10" ht="17.25">
      <c r="A45" s="36"/>
      <c r="B45" s="36"/>
      <c r="C45" s="125"/>
      <c r="D45" s="125"/>
      <c r="E45" s="125"/>
      <c r="F45" s="38"/>
      <c r="G45" s="150" t="str">
        <f>IF(+F45&gt;0.1*+'(3) INCOME'!$B$63,"Yes","N/A")</f>
        <v>N/A</v>
      </c>
      <c r="H45" s="38"/>
      <c r="I45" s="38"/>
      <c r="J45" s="26"/>
    </row>
    <row r="46" spans="1:10" ht="17.25">
      <c r="A46" s="36"/>
      <c r="B46" s="36"/>
      <c r="C46" s="125"/>
      <c r="D46" s="125"/>
      <c r="E46" s="125"/>
      <c r="F46" s="38"/>
      <c r="G46" s="150" t="str">
        <f>IF(+F46&gt;0.1*+'(3) INCOME'!$B$63,"Yes","N/A")</f>
        <v>N/A</v>
      </c>
      <c r="H46" s="38"/>
      <c r="I46" s="38"/>
      <c r="J46" s="26"/>
    </row>
    <row r="47" spans="1:10" ht="17.25">
      <c r="A47" s="36"/>
      <c r="B47" s="36"/>
      <c r="C47" s="125"/>
      <c r="D47" s="125"/>
      <c r="E47" s="125"/>
      <c r="F47" s="38"/>
      <c r="G47" s="150" t="str">
        <f>IF(+F47&gt;0.1*+'(3) INCOME'!$B$63,"Yes","N/A")</f>
        <v>N/A</v>
      </c>
      <c r="H47" s="38"/>
      <c r="I47" s="38"/>
      <c r="J47" s="26"/>
    </row>
    <row r="48" spans="1:10" ht="17.25">
      <c r="A48" s="36"/>
      <c r="B48" s="36"/>
      <c r="C48" s="125"/>
      <c r="D48" s="125"/>
      <c r="E48" s="125"/>
      <c r="F48" s="38"/>
      <c r="G48" s="150" t="str">
        <f>IF(+F48&gt;0.1*+'(3) INCOME'!$B$63,"Yes","N/A")</f>
        <v>N/A</v>
      </c>
      <c r="H48" s="38"/>
      <c r="I48" s="38"/>
      <c r="J48" s="26"/>
    </row>
    <row r="49" spans="1:10" ht="17.25">
      <c r="A49" s="36"/>
      <c r="B49" s="36"/>
      <c r="C49" s="125"/>
      <c r="D49" s="125"/>
      <c r="E49" s="125"/>
      <c r="F49" s="38"/>
      <c r="G49" s="150" t="str">
        <f>IF(+F49&gt;0.1*+'(3) INCOME'!$B$63,"Yes","N/A")</f>
        <v>N/A</v>
      </c>
      <c r="H49" s="38"/>
      <c r="I49" s="38"/>
      <c r="J49" s="26"/>
    </row>
    <row r="50" spans="1:10" ht="17.25">
      <c r="A50" s="36"/>
      <c r="B50" s="36"/>
      <c r="C50" s="125"/>
      <c r="D50" s="125"/>
      <c r="E50" s="125"/>
      <c r="F50" s="38"/>
      <c r="G50" s="150" t="str">
        <f>IF(+F50&gt;0.1*+'(3) INCOME'!$B$63,"Yes","N/A")</f>
        <v>N/A</v>
      </c>
      <c r="H50" s="38"/>
      <c r="I50" s="38"/>
      <c r="J50" s="26"/>
    </row>
    <row r="51" spans="1:10" ht="17.25">
      <c r="A51" s="36"/>
      <c r="B51" s="36"/>
      <c r="C51" s="125"/>
      <c r="D51" s="125"/>
      <c r="E51" s="125"/>
      <c r="F51" s="38"/>
      <c r="G51" s="150" t="str">
        <f>IF(+F51&gt;0.1*+'(3) INCOME'!$B$63,"Yes","N/A")</f>
        <v>N/A</v>
      </c>
      <c r="H51" s="38"/>
      <c r="I51" s="38"/>
      <c r="J51" s="26"/>
    </row>
    <row r="52" spans="1:10" ht="17.25">
      <c r="A52" s="36"/>
      <c r="B52" s="36"/>
      <c r="C52" s="125"/>
      <c r="D52" s="125"/>
      <c r="E52" s="125"/>
      <c r="F52" s="38"/>
      <c r="G52" s="150" t="str">
        <f>IF(+F52&gt;0.1*+'(3) INCOME'!$B$63,"Yes","N/A")</f>
        <v>N/A</v>
      </c>
      <c r="H52" s="38"/>
      <c r="I52" s="38"/>
      <c r="J52" s="26"/>
    </row>
    <row r="53" spans="1:10" ht="17.25">
      <c r="A53" s="36"/>
      <c r="B53" s="36"/>
      <c r="C53" s="125"/>
      <c r="D53" s="125"/>
      <c r="E53" s="125"/>
      <c r="F53" s="38"/>
      <c r="G53" s="150" t="str">
        <f>IF(+F53&gt;0.1*+'(3) INCOME'!$B$63,"Yes","N/A")</f>
        <v>N/A</v>
      </c>
      <c r="H53" s="38"/>
      <c r="I53" s="38"/>
      <c r="J53" s="26"/>
    </row>
    <row r="54" spans="1:10" ht="17.25">
      <c r="A54" s="36"/>
      <c r="B54" s="36"/>
      <c r="C54" s="125"/>
      <c r="D54" s="125"/>
      <c r="E54" s="125"/>
      <c r="F54" s="38"/>
      <c r="G54" s="150" t="str">
        <f>IF(+F54&gt;0.1*+'(3) INCOME'!$B$63,"Yes","N/A")</f>
        <v>N/A</v>
      </c>
      <c r="H54" s="38"/>
      <c r="I54" s="38"/>
      <c r="J54" s="26"/>
    </row>
    <row r="55" spans="1:10" ht="17.25">
      <c r="A55" s="36"/>
      <c r="B55" s="36"/>
      <c r="C55" s="125"/>
      <c r="D55" s="125"/>
      <c r="E55" s="125"/>
      <c r="F55" s="38"/>
      <c r="G55" s="150" t="str">
        <f>IF(+F55&gt;0.1*+'(3) INCOME'!$B$63,"Yes","N/A")</f>
        <v>N/A</v>
      </c>
      <c r="H55" s="38"/>
      <c r="I55" s="38"/>
      <c r="J55" s="26"/>
    </row>
    <row r="56" spans="1:10" ht="17.25">
      <c r="A56" s="36"/>
      <c r="B56" s="36"/>
      <c r="C56" s="125"/>
      <c r="D56" s="125"/>
      <c r="E56" s="125"/>
      <c r="F56" s="38"/>
      <c r="G56" s="150" t="str">
        <f>IF(+F56&gt;0.1*+'(3) INCOME'!$B$63,"Yes","N/A")</f>
        <v>N/A</v>
      </c>
      <c r="H56" s="38"/>
      <c r="I56" s="38"/>
      <c r="J56" s="26"/>
    </row>
    <row r="57" spans="1:10" ht="17.25">
      <c r="A57" s="36"/>
      <c r="B57" s="36"/>
      <c r="C57" s="125"/>
      <c r="D57" s="125"/>
      <c r="E57" s="125"/>
      <c r="F57" s="38"/>
      <c r="G57" s="150" t="str">
        <f>IF(+F57&gt;0.1*+'(3) INCOME'!$B$63,"Yes","N/A")</f>
        <v>N/A</v>
      </c>
      <c r="H57" s="38"/>
      <c r="I57" s="38"/>
      <c r="J57" s="26"/>
    </row>
    <row r="58" spans="1:10" ht="17.25">
      <c r="A58" s="36"/>
      <c r="B58" s="36"/>
      <c r="C58" s="125"/>
      <c r="D58" s="125"/>
      <c r="E58" s="125"/>
      <c r="F58" s="38"/>
      <c r="G58" s="150" t="str">
        <f>IF(+F58&gt;0.1*+'(3) INCOME'!$B$63,"Yes","N/A")</f>
        <v>N/A</v>
      </c>
      <c r="H58" s="38"/>
      <c r="I58" s="38"/>
      <c r="J58" s="26"/>
    </row>
    <row r="59" spans="1:10" ht="17.25">
      <c r="A59" s="36"/>
      <c r="B59" s="36"/>
      <c r="C59" s="125"/>
      <c r="D59" s="125"/>
      <c r="E59" s="125"/>
      <c r="F59" s="38"/>
      <c r="G59" s="150" t="str">
        <f>IF(+F59&gt;0.1*+'(3) INCOME'!$B$63,"Yes","N/A")</f>
        <v>N/A</v>
      </c>
      <c r="H59" s="38"/>
      <c r="I59" s="38"/>
      <c r="J59" s="26"/>
    </row>
    <row r="60" spans="1:10" ht="17.25">
      <c r="A60" s="36"/>
      <c r="B60" s="36"/>
      <c r="C60" s="125"/>
      <c r="D60" s="125"/>
      <c r="E60" s="125"/>
      <c r="F60" s="38"/>
      <c r="G60" s="150" t="str">
        <f>IF(+F60&gt;0.1*+'(3) INCOME'!$B$63,"Yes","N/A")</f>
        <v>N/A</v>
      </c>
      <c r="H60" s="38"/>
      <c r="I60" s="38"/>
      <c r="J60" s="26"/>
    </row>
    <row r="61" spans="1:10" ht="17.25">
      <c r="A61" s="36"/>
      <c r="B61" s="36"/>
      <c r="C61" s="125"/>
      <c r="D61" s="125"/>
      <c r="E61" s="125"/>
      <c r="F61" s="38"/>
      <c r="G61" s="150" t="str">
        <f>IF(+F61&gt;0.1*+'(3) INCOME'!$B$63,"Yes","N/A")</f>
        <v>N/A</v>
      </c>
      <c r="H61" s="38"/>
      <c r="I61" s="38"/>
      <c r="J61" s="26"/>
    </row>
    <row r="62" spans="1:10" ht="17.25">
      <c r="A62" s="36"/>
      <c r="B62" s="36"/>
      <c r="C62" s="125"/>
      <c r="D62" s="125"/>
      <c r="E62" s="125"/>
      <c r="F62" s="38"/>
      <c r="G62" s="150" t="str">
        <f>IF(+F62&gt;0.1*+'(3) INCOME'!$B$63,"Yes","N/A")</f>
        <v>N/A</v>
      </c>
      <c r="H62" s="38"/>
      <c r="I62" s="38"/>
      <c r="J62" s="26"/>
    </row>
    <row r="63" spans="1:10" ht="17.25">
      <c r="A63" s="36"/>
      <c r="B63" s="36"/>
      <c r="C63" s="125"/>
      <c r="D63" s="125"/>
      <c r="E63" s="125"/>
      <c r="F63" s="38"/>
      <c r="G63" s="150" t="str">
        <f>IF(+F63&gt;0.1*+'(3) INCOME'!$B$63,"Yes","N/A")</f>
        <v>N/A</v>
      </c>
      <c r="H63" s="38"/>
      <c r="I63" s="38"/>
      <c r="J63" s="26"/>
    </row>
    <row r="64" spans="1:10" ht="17.25">
      <c r="A64" s="36"/>
      <c r="B64" s="36"/>
      <c r="C64" s="125"/>
      <c r="D64" s="125"/>
      <c r="E64" s="125"/>
      <c r="F64" s="38"/>
      <c r="G64" s="150" t="str">
        <f>IF(+F64&gt;0.1*+'(3) INCOME'!$B$63,"Yes","N/A")</f>
        <v>N/A</v>
      </c>
      <c r="H64" s="38"/>
      <c r="I64" s="38"/>
      <c r="J64" s="26"/>
    </row>
    <row r="65" spans="1:10" ht="17.25">
      <c r="A65" s="36"/>
      <c r="B65" s="36"/>
      <c r="C65" s="125"/>
      <c r="D65" s="125"/>
      <c r="E65" s="125"/>
      <c r="F65" s="38"/>
      <c r="G65" s="150" t="str">
        <f>IF(+F65&gt;0.1*+'(3) INCOME'!$B$63,"Yes","N/A")</f>
        <v>N/A</v>
      </c>
      <c r="H65" s="38"/>
      <c r="I65" s="38"/>
      <c r="J65" s="26"/>
    </row>
    <row r="66" spans="1:10" ht="17.25">
      <c r="A66" s="36"/>
      <c r="B66" s="130"/>
      <c r="C66" s="131"/>
      <c r="D66" s="131"/>
      <c r="E66" s="132"/>
      <c r="F66" s="38"/>
      <c r="G66" s="150" t="str">
        <f>IF(+F66&gt;0.1*+'(3) INCOME'!$B$63,"Yes","N/A")</f>
        <v>N/A</v>
      </c>
      <c r="H66" s="38"/>
      <c r="I66" s="38"/>
      <c r="J66" s="26"/>
    </row>
    <row r="67" spans="1:10" ht="17.25">
      <c r="A67" s="23"/>
      <c r="B67" s="13"/>
      <c r="C67" s="135"/>
      <c r="D67" s="135"/>
      <c r="E67" s="133"/>
      <c r="F67" s="43"/>
      <c r="G67" s="151"/>
      <c r="H67" s="43"/>
      <c r="I67" s="43"/>
      <c r="J67" s="44"/>
    </row>
    <row r="68" spans="1:10" ht="18" thickBot="1">
      <c r="A68" s="23" t="s">
        <v>180</v>
      </c>
      <c r="B68" s="15"/>
      <c r="C68" s="22"/>
      <c r="D68" s="22"/>
      <c r="E68" s="134"/>
      <c r="F68" s="27">
        <f>SUM(F14:F67)</f>
        <v>0</v>
      </c>
      <c r="G68" s="152"/>
      <c r="H68" s="27">
        <f>SUM(H14:H67)</f>
        <v>0</v>
      </c>
      <c r="I68" s="27">
        <f>SUM(I14:I67)</f>
        <v>0</v>
      </c>
      <c r="J68" s="61">
        <f>SUM(J14:J67)</f>
        <v>0</v>
      </c>
    </row>
    <row r="69" spans="1:10" ht="18" thickTop="1">
      <c r="A69" s="9"/>
      <c r="B69" s="11"/>
      <c r="C69" s="11"/>
      <c r="D69" s="11"/>
      <c r="E69" s="11"/>
      <c r="F69" s="113" t="s">
        <v>35</v>
      </c>
      <c r="G69" s="153"/>
      <c r="H69" s="113" t="s">
        <v>157</v>
      </c>
      <c r="I69" s="113" t="s">
        <v>157</v>
      </c>
      <c r="J69" s="113" t="s">
        <v>36</v>
      </c>
    </row>
    <row r="70" spans="1:10" ht="17.25">
      <c r="A70" s="11"/>
      <c r="B70" s="11"/>
      <c r="C70" s="11"/>
      <c r="D70" s="11"/>
      <c r="E70" s="11"/>
      <c r="F70" s="11"/>
      <c r="G70" s="154"/>
      <c r="H70" s="11"/>
      <c r="I70" s="114"/>
      <c r="J70" s="11"/>
    </row>
  </sheetData>
  <sheetProtection formatColumns="0" formatRows="0" insertRows="0" deleteRows="0"/>
  <mergeCells count="6">
    <mergeCell ref="A6:C6"/>
    <mergeCell ref="D6:E6"/>
    <mergeCell ref="A7:C7"/>
    <mergeCell ref="D7:E7"/>
    <mergeCell ref="A8:C8"/>
    <mergeCell ref="D8:E8"/>
  </mergeCells>
  <dataValidations count="1">
    <dataValidation type="list" allowBlank="1" showInputMessage="1" showErrorMessage="1" sqref="D6:D8">
      <formula1>"Select One, Yes, No, N/A"</formula1>
    </dataValidation>
  </dataValidations>
  <hyperlinks>
    <hyperlink ref="B9" r:id="rId1" display="Aggregated Authorized Reinsurers"/>
    <hyperlink ref="G9" r:id="rId2" display="dfr.captivemail@vermont.gov"/>
  </hyperlinks>
  <printOptions/>
  <pageMargins left="0.7" right="0.7" top="0.25" bottom="0.25" header="0.3" footer="0.3"/>
  <pageSetup fitToHeight="1" fitToWidth="1" horizontalDpi="600" verticalDpi="600" orientation="landscape" paperSize="5" scale="53"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67"/>
  <sheetViews>
    <sheetView zoomScalePageLayoutView="0" workbookViewId="0" topLeftCell="A1">
      <selection activeCell="A14" sqref="A14"/>
    </sheetView>
  </sheetViews>
  <sheetFormatPr defaultColWidth="8.8984375" defaultRowHeight="15"/>
  <cols>
    <col min="1" max="1" width="28.09765625" style="62" customWidth="1"/>
    <col min="2" max="2" width="16.3984375" style="62" customWidth="1"/>
    <col min="3" max="5" width="7.59765625" style="62" customWidth="1"/>
    <col min="6" max="9" width="19.296875" style="62" customWidth="1"/>
    <col min="10" max="10" width="12.09765625" style="62" bestFit="1" customWidth="1"/>
    <col min="11" max="16384" width="8.8984375" style="62" customWidth="1"/>
  </cols>
  <sheetData>
    <row r="1" spans="1:9" ht="24">
      <c r="A1" s="10" t="str">
        <f>+JURAT!A10</f>
        <v>SEPARATE ACCOUNT OR CELL NAME/NUMBER</v>
      </c>
      <c r="B1" s="10"/>
      <c r="C1" s="10"/>
      <c r="D1" s="10"/>
      <c r="E1" s="10"/>
      <c r="F1" s="194"/>
      <c r="G1" s="10"/>
      <c r="H1" s="7" t="s">
        <v>171</v>
      </c>
      <c r="I1" s="7"/>
    </row>
    <row r="2" spans="1:9" ht="17.25">
      <c r="A2" s="8" t="str">
        <f>+JURAT!H4</f>
        <v>0000</v>
      </c>
      <c r="B2" s="10"/>
      <c r="C2" s="10"/>
      <c r="D2" s="10"/>
      <c r="E2" s="10"/>
      <c r="F2" s="10"/>
      <c r="G2" s="10"/>
      <c r="H2" s="10"/>
      <c r="I2" s="7"/>
    </row>
    <row r="3" spans="1:9" ht="17.25">
      <c r="A3" s="190">
        <f>+JURAT!A9</f>
        <v>45291</v>
      </c>
      <c r="B3" s="10"/>
      <c r="C3" s="10"/>
      <c r="D3" s="10"/>
      <c r="E3" s="10"/>
      <c r="F3" s="10"/>
      <c r="G3" s="10"/>
      <c r="H3" s="10"/>
      <c r="I3" s="7"/>
    </row>
    <row r="4" spans="1:9" ht="17.25">
      <c r="A4" s="8" t="str">
        <f>+JURAT!A8</f>
        <v>CAPTIVE INSURANCE COMPANY</v>
      </c>
      <c r="B4" s="5"/>
      <c r="C4" s="5"/>
      <c r="D4" s="5"/>
      <c r="E4" s="5"/>
      <c r="F4" s="12"/>
      <c r="G4" s="12"/>
      <c r="H4" s="12"/>
      <c r="I4" s="12"/>
    </row>
    <row r="5" spans="1:8" ht="18" thickBot="1">
      <c r="A5" s="261" t="s">
        <v>190</v>
      </c>
      <c r="B5" s="118"/>
      <c r="C5" s="118"/>
      <c r="D5" s="118"/>
      <c r="E5" s="118"/>
      <c r="F5" s="119"/>
      <c r="G5" s="119"/>
      <c r="H5" s="120"/>
    </row>
    <row r="6" spans="1:8" ht="18" thickBot="1">
      <c r="A6" s="72"/>
      <c r="B6" s="10"/>
      <c r="C6" s="10"/>
      <c r="D6" s="10"/>
      <c r="E6" s="10"/>
      <c r="F6" s="7" t="s">
        <v>195</v>
      </c>
      <c r="G6" s="86" t="s">
        <v>42</v>
      </c>
      <c r="H6" s="259"/>
    </row>
    <row r="7" spans="1:8" ht="17.25">
      <c r="A7" s="262"/>
      <c r="B7" s="119"/>
      <c r="C7" s="119"/>
      <c r="D7" s="119"/>
      <c r="E7" s="119"/>
      <c r="F7" s="119"/>
      <c r="G7" s="119"/>
      <c r="H7" s="120"/>
    </row>
    <row r="8" spans="1:8" s="143" customFormat="1" ht="17.25">
      <c r="A8" s="80">
        <v>-1</v>
      </c>
      <c r="B8" s="17">
        <v>-2</v>
      </c>
      <c r="C8" s="17">
        <v>-3</v>
      </c>
      <c r="D8" s="17" t="s">
        <v>241</v>
      </c>
      <c r="E8" s="17">
        <v>-4</v>
      </c>
      <c r="F8" s="6">
        <v>-5</v>
      </c>
      <c r="G8" s="6">
        <v>-6</v>
      </c>
      <c r="H8" s="142">
        <v>-7</v>
      </c>
    </row>
    <row r="9" spans="1:8" ht="17.25">
      <c r="A9" s="121"/>
      <c r="B9" s="67"/>
      <c r="C9" s="67"/>
      <c r="D9" s="67"/>
      <c r="E9" s="64" t="s">
        <v>155</v>
      </c>
      <c r="F9" s="64" t="s">
        <v>23</v>
      </c>
      <c r="G9" s="67"/>
      <c r="H9" s="69"/>
    </row>
    <row r="10" spans="1:8" ht="17.25">
      <c r="A10" s="80"/>
      <c r="B10" s="157" t="s">
        <v>167</v>
      </c>
      <c r="C10" s="157" t="s">
        <v>153</v>
      </c>
      <c r="D10" s="157" t="s">
        <v>153</v>
      </c>
      <c r="E10" s="157" t="s">
        <v>175</v>
      </c>
      <c r="F10" s="66" t="s">
        <v>191</v>
      </c>
      <c r="G10" s="66" t="s">
        <v>31</v>
      </c>
      <c r="H10" s="68" t="s">
        <v>192</v>
      </c>
    </row>
    <row r="11" spans="1:8" ht="17.25">
      <c r="A11" s="263" t="s">
        <v>193</v>
      </c>
      <c r="B11" s="157" t="s">
        <v>168</v>
      </c>
      <c r="C11" s="157" t="s">
        <v>169</v>
      </c>
      <c r="D11" s="157" t="s">
        <v>242</v>
      </c>
      <c r="E11" s="157" t="s">
        <v>154</v>
      </c>
      <c r="F11" s="66" t="s">
        <v>32</v>
      </c>
      <c r="G11" s="66" t="s">
        <v>37</v>
      </c>
      <c r="H11" s="68" t="s">
        <v>194</v>
      </c>
    </row>
    <row r="12" spans="1:8" ht="17.25">
      <c r="A12" s="67"/>
      <c r="B12" s="124"/>
      <c r="C12" s="67"/>
      <c r="D12" s="67"/>
      <c r="E12" s="67"/>
      <c r="F12" s="67"/>
      <c r="G12" s="67"/>
      <c r="H12" s="69"/>
    </row>
    <row r="13" spans="1:8" ht="17.25">
      <c r="A13" s="36" t="s">
        <v>33</v>
      </c>
      <c r="B13" s="36"/>
      <c r="C13" s="125"/>
      <c r="D13" s="125"/>
      <c r="E13" s="125"/>
      <c r="F13" s="38"/>
      <c r="G13" s="38"/>
      <c r="H13" s="26"/>
    </row>
    <row r="14" spans="1:8" ht="17.25">
      <c r="A14" s="36"/>
      <c r="B14" s="36"/>
      <c r="C14" s="125"/>
      <c r="D14" s="125"/>
      <c r="E14" s="125"/>
      <c r="F14" s="38"/>
      <c r="G14" s="38"/>
      <c r="H14" s="26"/>
    </row>
    <row r="15" spans="1:8" ht="17.25">
      <c r="A15" s="36"/>
      <c r="B15" s="36"/>
      <c r="C15" s="125"/>
      <c r="D15" s="125"/>
      <c r="E15" s="125"/>
      <c r="F15" s="38"/>
      <c r="G15" s="38"/>
      <c r="H15" s="26"/>
    </row>
    <row r="16" spans="1:8" ht="17.25">
      <c r="A16" s="36"/>
      <c r="B16" s="36"/>
      <c r="C16" s="125"/>
      <c r="D16" s="125"/>
      <c r="E16" s="125"/>
      <c r="F16" s="38"/>
      <c r="G16" s="38"/>
      <c r="H16" s="26"/>
    </row>
    <row r="17" spans="1:8" ht="17.25">
      <c r="A17" s="36"/>
      <c r="B17" s="36"/>
      <c r="C17" s="125"/>
      <c r="D17" s="125"/>
      <c r="E17" s="125"/>
      <c r="F17" s="38"/>
      <c r="G17" s="38"/>
      <c r="H17" s="26"/>
    </row>
    <row r="18" spans="1:8" ht="17.25">
      <c r="A18" s="36" t="s">
        <v>34</v>
      </c>
      <c r="B18" s="36"/>
      <c r="C18" s="125"/>
      <c r="D18" s="125"/>
      <c r="E18" s="125"/>
      <c r="F18" s="38"/>
      <c r="G18" s="38"/>
      <c r="H18" s="26"/>
    </row>
    <row r="19" spans="1:8" ht="17.25">
      <c r="A19" s="36"/>
      <c r="B19" s="36"/>
      <c r="C19" s="125"/>
      <c r="D19" s="125"/>
      <c r="E19" s="125"/>
      <c r="F19" s="38"/>
      <c r="G19" s="38"/>
      <c r="H19" s="26"/>
    </row>
    <row r="20" spans="1:8" ht="17.25">
      <c r="A20" s="36"/>
      <c r="B20" s="36"/>
      <c r="C20" s="125"/>
      <c r="D20" s="125"/>
      <c r="E20" s="125"/>
      <c r="F20" s="38"/>
      <c r="G20" s="38"/>
      <c r="H20" s="26"/>
    </row>
    <row r="21" spans="1:9" ht="17.25">
      <c r="A21" s="36"/>
      <c r="B21" s="36"/>
      <c r="C21" s="125"/>
      <c r="D21" s="125"/>
      <c r="E21" s="125"/>
      <c r="F21" s="38"/>
      <c r="G21" s="38"/>
      <c r="H21" s="26"/>
      <c r="I21" s="163" t="s">
        <v>209</v>
      </c>
    </row>
    <row r="22" spans="1:9" ht="17.25">
      <c r="A22" s="36"/>
      <c r="B22" s="36"/>
      <c r="C22" s="125"/>
      <c r="D22" s="125"/>
      <c r="E22" s="125"/>
      <c r="F22" s="38"/>
      <c r="G22" s="38"/>
      <c r="H22" s="26"/>
      <c r="I22" s="163" t="s">
        <v>207</v>
      </c>
    </row>
    <row r="23" spans="1:8" ht="17.25">
      <c r="A23" s="36"/>
      <c r="B23" s="36"/>
      <c r="C23" s="125"/>
      <c r="D23" s="125"/>
      <c r="E23" s="125"/>
      <c r="F23" s="38"/>
      <c r="G23" s="38"/>
      <c r="H23" s="26"/>
    </row>
    <row r="24" spans="1:8" ht="17.25">
      <c r="A24" s="36"/>
      <c r="B24" s="36"/>
      <c r="C24" s="125"/>
      <c r="D24" s="125"/>
      <c r="E24" s="125"/>
      <c r="F24" s="38"/>
      <c r="G24" s="38"/>
      <c r="H24" s="26"/>
    </row>
    <row r="25" spans="1:8" ht="17.25">
      <c r="A25" s="36"/>
      <c r="B25" s="36"/>
      <c r="C25" s="125"/>
      <c r="D25" s="125"/>
      <c r="E25" s="125"/>
      <c r="F25" s="38"/>
      <c r="G25" s="38"/>
      <c r="H25" s="26"/>
    </row>
    <row r="26" spans="1:8" ht="17.25">
      <c r="A26" s="36"/>
      <c r="B26" s="36"/>
      <c r="C26" s="125"/>
      <c r="D26" s="125"/>
      <c r="E26" s="125"/>
      <c r="F26" s="38"/>
      <c r="G26" s="38"/>
      <c r="H26" s="26"/>
    </row>
    <row r="27" spans="1:8" ht="17.25">
      <c r="A27" s="36"/>
      <c r="B27" s="36"/>
      <c r="C27" s="125"/>
      <c r="D27" s="125"/>
      <c r="E27" s="125"/>
      <c r="F27" s="38"/>
      <c r="G27" s="38"/>
      <c r="H27" s="26"/>
    </row>
    <row r="28" spans="1:8" ht="17.25">
      <c r="A28" s="36"/>
      <c r="B28" s="36"/>
      <c r="C28" s="125"/>
      <c r="D28" s="125"/>
      <c r="E28" s="125"/>
      <c r="F28" s="38"/>
      <c r="G28" s="38"/>
      <c r="H28" s="26"/>
    </row>
    <row r="29" spans="1:8" ht="17.25">
      <c r="A29" s="36"/>
      <c r="B29" s="36"/>
      <c r="C29" s="125"/>
      <c r="D29" s="125"/>
      <c r="E29" s="125"/>
      <c r="F29" s="38"/>
      <c r="G29" s="38"/>
      <c r="H29" s="26"/>
    </row>
    <row r="30" spans="1:8" ht="17.25">
      <c r="A30" s="36"/>
      <c r="B30" s="36"/>
      <c r="C30" s="125"/>
      <c r="D30" s="125"/>
      <c r="E30" s="125"/>
      <c r="F30" s="38"/>
      <c r="G30" s="38"/>
      <c r="H30" s="26"/>
    </row>
    <row r="31" spans="1:8" ht="17.25">
      <c r="A31" s="36"/>
      <c r="B31" s="36"/>
      <c r="C31" s="125"/>
      <c r="D31" s="125"/>
      <c r="E31" s="125"/>
      <c r="F31" s="38"/>
      <c r="G31" s="38"/>
      <c r="H31" s="26"/>
    </row>
    <row r="32" spans="1:8" ht="17.25">
      <c r="A32" s="36"/>
      <c r="B32" s="36"/>
      <c r="C32" s="125"/>
      <c r="D32" s="125"/>
      <c r="E32" s="125"/>
      <c r="F32" s="38"/>
      <c r="G32" s="38"/>
      <c r="H32" s="26"/>
    </row>
    <row r="33" spans="1:8" ht="17.25">
      <c r="A33" s="36"/>
      <c r="B33" s="36"/>
      <c r="C33" s="125"/>
      <c r="D33" s="125"/>
      <c r="E33" s="125"/>
      <c r="F33" s="38"/>
      <c r="G33" s="38"/>
      <c r="H33" s="26"/>
    </row>
    <row r="34" spans="1:8" ht="17.25">
      <c r="A34" s="36"/>
      <c r="B34" s="36"/>
      <c r="C34" s="125"/>
      <c r="D34" s="125"/>
      <c r="E34" s="125"/>
      <c r="F34" s="38"/>
      <c r="G34" s="38"/>
      <c r="H34" s="26"/>
    </row>
    <row r="35" spans="1:8" ht="17.25">
      <c r="A35" s="36"/>
      <c r="B35" s="36"/>
      <c r="C35" s="125"/>
      <c r="D35" s="125"/>
      <c r="E35" s="125"/>
      <c r="F35" s="38"/>
      <c r="G35" s="38"/>
      <c r="H35" s="26"/>
    </row>
    <row r="36" spans="1:8" ht="17.25">
      <c r="A36" s="36"/>
      <c r="B36" s="36"/>
      <c r="C36" s="125"/>
      <c r="D36" s="125"/>
      <c r="E36" s="125"/>
      <c r="F36" s="38"/>
      <c r="G36" s="38"/>
      <c r="H36" s="26"/>
    </row>
    <row r="37" spans="1:8" ht="17.25">
      <c r="A37" s="36"/>
      <c r="B37" s="36"/>
      <c r="C37" s="125"/>
      <c r="D37" s="125"/>
      <c r="E37" s="125"/>
      <c r="F37" s="38"/>
      <c r="G37" s="38"/>
      <c r="H37" s="26"/>
    </row>
    <row r="38" spans="1:8" ht="17.25">
      <c r="A38" s="36"/>
      <c r="B38" s="36"/>
      <c r="C38" s="125"/>
      <c r="D38" s="125"/>
      <c r="E38" s="125"/>
      <c r="F38" s="38"/>
      <c r="G38" s="38"/>
      <c r="H38" s="26"/>
    </row>
    <row r="39" spans="1:8" ht="17.25">
      <c r="A39" s="36"/>
      <c r="B39" s="36"/>
      <c r="C39" s="125"/>
      <c r="D39" s="125"/>
      <c r="E39" s="125"/>
      <c r="F39" s="38"/>
      <c r="G39" s="38"/>
      <c r="H39" s="26"/>
    </row>
    <row r="40" spans="1:8" ht="17.25">
      <c r="A40" s="36"/>
      <c r="B40" s="36"/>
      <c r="C40" s="125"/>
      <c r="D40" s="125"/>
      <c r="E40" s="125"/>
      <c r="F40" s="38"/>
      <c r="G40" s="38"/>
      <c r="H40" s="26"/>
    </row>
    <row r="41" spans="1:8" ht="17.25">
      <c r="A41" s="36"/>
      <c r="B41" s="36"/>
      <c r="C41" s="125"/>
      <c r="D41" s="125"/>
      <c r="E41" s="125"/>
      <c r="F41" s="38"/>
      <c r="G41" s="38"/>
      <c r="H41" s="26"/>
    </row>
    <row r="42" spans="1:8" ht="17.25">
      <c r="A42" s="36"/>
      <c r="B42" s="36"/>
      <c r="C42" s="125"/>
      <c r="D42" s="125"/>
      <c r="E42" s="125"/>
      <c r="F42" s="38"/>
      <c r="G42" s="38"/>
      <c r="H42" s="26"/>
    </row>
    <row r="43" spans="1:8" ht="17.25">
      <c r="A43" s="36"/>
      <c r="B43" s="36"/>
      <c r="C43" s="125"/>
      <c r="D43" s="125"/>
      <c r="E43" s="125"/>
      <c r="F43" s="38"/>
      <c r="G43" s="38"/>
      <c r="H43" s="26"/>
    </row>
    <row r="44" spans="1:8" ht="17.25">
      <c r="A44" s="36"/>
      <c r="B44" s="36"/>
      <c r="C44" s="125"/>
      <c r="D44" s="125"/>
      <c r="E44" s="125"/>
      <c r="F44" s="38"/>
      <c r="G44" s="38"/>
      <c r="H44" s="26"/>
    </row>
    <row r="45" spans="1:8" ht="17.25">
      <c r="A45" s="36"/>
      <c r="B45" s="36"/>
      <c r="C45" s="125"/>
      <c r="D45" s="125"/>
      <c r="E45" s="125"/>
      <c r="F45" s="38"/>
      <c r="G45" s="38"/>
      <c r="H45" s="26"/>
    </row>
    <row r="46" spans="1:8" ht="17.25">
      <c r="A46" s="36"/>
      <c r="B46" s="36"/>
      <c r="C46" s="125"/>
      <c r="D46" s="125"/>
      <c r="E46" s="125"/>
      <c r="F46" s="38"/>
      <c r="G46" s="38"/>
      <c r="H46" s="26"/>
    </row>
    <row r="47" spans="1:8" ht="17.25">
      <c r="A47" s="36"/>
      <c r="B47" s="36"/>
      <c r="C47" s="125"/>
      <c r="D47" s="125"/>
      <c r="E47" s="125"/>
      <c r="F47" s="38"/>
      <c r="G47" s="38"/>
      <c r="H47" s="26"/>
    </row>
    <row r="48" spans="1:8" ht="17.25">
      <c r="A48" s="36"/>
      <c r="B48" s="36"/>
      <c r="C48" s="125"/>
      <c r="D48" s="125"/>
      <c r="E48" s="125"/>
      <c r="F48" s="38"/>
      <c r="G48" s="38"/>
      <c r="H48" s="26"/>
    </row>
    <row r="49" spans="1:8" ht="17.25">
      <c r="A49" s="36"/>
      <c r="B49" s="36"/>
      <c r="C49" s="125"/>
      <c r="D49" s="125"/>
      <c r="E49" s="125"/>
      <c r="F49" s="38"/>
      <c r="G49" s="38"/>
      <c r="H49" s="26"/>
    </row>
    <row r="50" spans="1:8" ht="17.25">
      <c r="A50" s="36"/>
      <c r="B50" s="36"/>
      <c r="C50" s="125"/>
      <c r="D50" s="125"/>
      <c r="E50" s="125"/>
      <c r="F50" s="38"/>
      <c r="G50" s="38"/>
      <c r="H50" s="26"/>
    </row>
    <row r="51" spans="1:8" ht="17.25">
      <c r="A51" s="36"/>
      <c r="B51" s="36"/>
      <c r="C51" s="125"/>
      <c r="D51" s="125"/>
      <c r="E51" s="125"/>
      <c r="F51" s="38"/>
      <c r="G51" s="38"/>
      <c r="H51" s="26"/>
    </row>
    <row r="52" spans="1:8" ht="17.25">
      <c r="A52" s="36"/>
      <c r="B52" s="36"/>
      <c r="C52" s="125"/>
      <c r="D52" s="125"/>
      <c r="E52" s="125"/>
      <c r="F52" s="38"/>
      <c r="G52" s="38"/>
      <c r="H52" s="26"/>
    </row>
    <row r="53" spans="1:8" ht="17.25">
      <c r="A53" s="36"/>
      <c r="B53" s="36"/>
      <c r="C53" s="125"/>
      <c r="D53" s="125"/>
      <c r="E53" s="125"/>
      <c r="F53" s="38"/>
      <c r="G53" s="38"/>
      <c r="H53" s="26"/>
    </row>
    <row r="54" spans="1:8" ht="17.25">
      <c r="A54" s="36"/>
      <c r="B54" s="36"/>
      <c r="C54" s="125"/>
      <c r="D54" s="125"/>
      <c r="E54" s="125"/>
      <c r="F54" s="38"/>
      <c r="G54" s="38"/>
      <c r="H54" s="26"/>
    </row>
    <row r="55" spans="1:8" ht="17.25">
      <c r="A55" s="36"/>
      <c r="B55" s="36"/>
      <c r="C55" s="125"/>
      <c r="D55" s="125"/>
      <c r="E55" s="125"/>
      <c r="F55" s="38"/>
      <c r="G55" s="38"/>
      <c r="H55" s="26"/>
    </row>
    <row r="56" spans="1:8" ht="17.25">
      <c r="A56" s="36"/>
      <c r="B56" s="36"/>
      <c r="C56" s="125"/>
      <c r="D56" s="125"/>
      <c r="E56" s="125"/>
      <c r="F56" s="38"/>
      <c r="G56" s="38"/>
      <c r="H56" s="26"/>
    </row>
    <row r="57" spans="1:8" ht="17.25">
      <c r="A57" s="36"/>
      <c r="B57" s="36"/>
      <c r="C57" s="125"/>
      <c r="D57" s="125"/>
      <c r="E57" s="125"/>
      <c r="F57" s="38"/>
      <c r="G57" s="38"/>
      <c r="H57" s="26"/>
    </row>
    <row r="58" spans="1:8" ht="17.25">
      <c r="A58" s="36"/>
      <c r="B58" s="36"/>
      <c r="C58" s="125"/>
      <c r="D58" s="125"/>
      <c r="E58" s="125"/>
      <c r="F58" s="38"/>
      <c r="G58" s="38"/>
      <c r="H58" s="26"/>
    </row>
    <row r="59" spans="1:8" ht="17.25">
      <c r="A59" s="36"/>
      <c r="B59" s="36"/>
      <c r="C59" s="125"/>
      <c r="D59" s="125"/>
      <c r="E59" s="125"/>
      <c r="F59" s="38"/>
      <c r="G59" s="38"/>
      <c r="H59" s="26"/>
    </row>
    <row r="60" spans="1:8" ht="17.25">
      <c r="A60" s="36"/>
      <c r="B60" s="36"/>
      <c r="C60" s="125"/>
      <c r="D60" s="125"/>
      <c r="E60" s="125"/>
      <c r="F60" s="38"/>
      <c r="G60" s="38"/>
      <c r="H60" s="26"/>
    </row>
    <row r="61" spans="1:8" ht="17.25">
      <c r="A61" s="36"/>
      <c r="B61" s="36"/>
      <c r="C61" s="125"/>
      <c r="D61" s="125"/>
      <c r="E61" s="125"/>
      <c r="F61" s="38"/>
      <c r="G61" s="38"/>
      <c r="H61" s="26"/>
    </row>
    <row r="62" spans="1:8" ht="17.25">
      <c r="A62" s="36"/>
      <c r="B62" s="36"/>
      <c r="C62" s="125"/>
      <c r="D62" s="125"/>
      <c r="E62" s="125"/>
      <c r="F62" s="38"/>
      <c r="G62" s="38"/>
      <c r="H62" s="26"/>
    </row>
    <row r="63" spans="1:8" ht="17.25">
      <c r="A63" s="36"/>
      <c r="B63" s="36"/>
      <c r="C63" s="125"/>
      <c r="D63" s="125"/>
      <c r="E63" s="125"/>
      <c r="F63" s="38"/>
      <c r="G63" s="38"/>
      <c r="H63" s="26"/>
    </row>
    <row r="64" spans="1:8" ht="17.25">
      <c r="A64" s="36"/>
      <c r="B64" s="158"/>
      <c r="C64" s="159"/>
      <c r="D64" s="159"/>
      <c r="E64" s="160"/>
      <c r="F64" s="38"/>
      <c r="G64" s="38"/>
      <c r="H64" s="26"/>
    </row>
    <row r="65" spans="1:8" ht="17.25">
      <c r="A65" s="23"/>
      <c r="B65" s="13"/>
      <c r="C65" s="133"/>
      <c r="D65" s="133"/>
      <c r="E65" s="133"/>
      <c r="F65" s="43"/>
      <c r="G65" s="43"/>
      <c r="H65" s="44"/>
    </row>
    <row r="66" spans="1:9" ht="18" thickBot="1">
      <c r="A66" s="23" t="s">
        <v>180</v>
      </c>
      <c r="B66" s="15"/>
      <c r="C66" s="22"/>
      <c r="D66" s="22"/>
      <c r="E66" s="134"/>
      <c r="F66" s="60">
        <f>SUM(F12:F65)</f>
        <v>0</v>
      </c>
      <c r="G66" s="27">
        <f>SUM(G12:G65)</f>
        <v>0</v>
      </c>
      <c r="H66" s="61">
        <f>SUM(H12:H65)</f>
        <v>0</v>
      </c>
      <c r="I66" s="63"/>
    </row>
    <row r="67" spans="1:9" ht="18" thickTop="1">
      <c r="A67" s="9"/>
      <c r="B67" s="11"/>
      <c r="C67" s="11"/>
      <c r="D67" s="11"/>
      <c r="E67" s="11"/>
      <c r="F67" s="11"/>
      <c r="G67" s="85"/>
      <c r="H67" s="113"/>
      <c r="I67" s="11"/>
    </row>
  </sheetData>
  <sheetProtection formatColumns="0" formatRows="0" insertRows="0" deleteRows="0"/>
  <dataValidations count="1">
    <dataValidation type="list" allowBlank="1" showInputMessage="1" showErrorMessage="1" sqref="G6">
      <formula1>"Select One, Yes, No, N/A"</formula1>
    </dataValidation>
  </dataValidations>
  <printOptions/>
  <pageMargins left="0.7" right="0.7" top="0.25" bottom="0.25" header="0.3" footer="0.3"/>
  <pageSetup fitToHeight="1" fitToWidth="1" horizontalDpi="600" verticalDpi="600" orientation="landscape" paperSize="5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32"/>
  <sheetViews>
    <sheetView zoomScalePageLayoutView="0" workbookViewId="0" topLeftCell="A24">
      <selection activeCell="A26" sqref="A26:F26"/>
    </sheetView>
  </sheetViews>
  <sheetFormatPr defaultColWidth="8.8984375" defaultRowHeight="15"/>
  <cols>
    <col min="1" max="1" width="16" style="177" customWidth="1"/>
    <col min="2" max="3" width="13.3984375" style="177" customWidth="1"/>
    <col min="4" max="4" width="14.3984375" style="177" customWidth="1"/>
    <col min="5" max="5" width="7.69921875" style="177" customWidth="1"/>
    <col min="6" max="16384" width="8.8984375" style="177" customWidth="1"/>
  </cols>
  <sheetData>
    <row r="1" spans="1:6" ht="24">
      <c r="A1" s="10" t="str">
        <f>+JURAT!A10</f>
        <v>SEPARATE ACCOUNT OR CELL NAME/NUMBER</v>
      </c>
      <c r="D1" s="194"/>
      <c r="F1" s="7" t="s">
        <v>262</v>
      </c>
    </row>
    <row r="2" ht="15">
      <c r="A2" s="8" t="str">
        <f>+JURAT!H4</f>
        <v>0000</v>
      </c>
    </row>
    <row r="3" ht="15">
      <c r="A3" s="190">
        <f>+JURAT!A9</f>
        <v>45291</v>
      </c>
    </row>
    <row r="4" ht="15">
      <c r="A4" s="10" t="str">
        <f>+JURAT!A8</f>
        <v>CAPTIVE INSURANCE COMPANY</v>
      </c>
    </row>
    <row r="5" spans="1:7" ht="17.25">
      <c r="A5" s="5" t="s">
        <v>216</v>
      </c>
      <c r="B5" s="5"/>
      <c r="C5" s="5"/>
      <c r="D5" s="5"/>
      <c r="E5" s="5"/>
      <c r="F5" s="5"/>
      <c r="G5" s="170"/>
    </row>
    <row r="6" spans="1:7" ht="17.25">
      <c r="A6" s="193">
        <f>JURAT!A9</f>
        <v>45291</v>
      </c>
      <c r="B6" s="118"/>
      <c r="C6" s="118"/>
      <c r="D6" s="118"/>
      <c r="E6" s="118"/>
      <c r="F6" s="118"/>
      <c r="G6" s="170"/>
    </row>
    <row r="7" spans="1:7" ht="17.25">
      <c r="A7" s="5"/>
      <c r="B7" s="178"/>
      <c r="C7" s="178"/>
      <c r="D7" s="178"/>
      <c r="E7" s="178"/>
      <c r="F7" s="178"/>
      <c r="G7" s="170"/>
    </row>
    <row r="8" spans="1:7" ht="17.25">
      <c r="A8" s="178" t="s">
        <v>217</v>
      </c>
      <c r="B8" s="178"/>
      <c r="C8" s="178"/>
      <c r="D8" s="178"/>
      <c r="E8" s="178"/>
      <c r="F8" s="6" t="s">
        <v>218</v>
      </c>
      <c r="G8" s="170"/>
    </row>
    <row r="9" spans="1:7" ht="17.25">
      <c r="A9" s="178"/>
      <c r="B9" s="178"/>
      <c r="C9" s="178"/>
      <c r="D9" s="178"/>
      <c r="E9" s="178"/>
      <c r="F9" s="179"/>
      <c r="G9" s="170"/>
    </row>
    <row r="10" spans="1:6" s="170" customFormat="1" ht="17.25">
      <c r="A10" s="274" t="s">
        <v>219</v>
      </c>
      <c r="B10" s="274"/>
      <c r="C10" s="274"/>
      <c r="D10" s="274"/>
      <c r="E10" s="274"/>
      <c r="F10" s="178">
        <f>'(2) BALANCE SHEET'!B40-'(2) BALANCE SHEET'!B78</f>
        <v>0</v>
      </c>
    </row>
    <row r="11" spans="1:6" s="170" customFormat="1" ht="17.25">
      <c r="A11" s="178" t="s">
        <v>220</v>
      </c>
      <c r="B11" s="178"/>
      <c r="C11" s="178"/>
      <c r="D11" s="178"/>
      <c r="E11" s="178"/>
      <c r="F11" s="178">
        <f>'(2) BALANCE SHEET'!C40-'(2) BALANCE SHEET'!C78</f>
        <v>0</v>
      </c>
    </row>
    <row r="12" spans="1:6" s="170" customFormat="1" ht="17.25">
      <c r="A12" s="178" t="s">
        <v>221</v>
      </c>
      <c r="B12" s="178"/>
      <c r="C12" s="178"/>
      <c r="D12" s="178"/>
      <c r="E12" s="178"/>
      <c r="F12" s="178">
        <f>'(2) BALANCE SHEET'!B23+'(2) BALANCE SHEET'!B24-'(6a) REINSURANCE CEDED'!F68</f>
        <v>0</v>
      </c>
    </row>
    <row r="13" spans="1:6" s="170" customFormat="1" ht="17.25">
      <c r="A13" s="178" t="s">
        <v>222</v>
      </c>
      <c r="B13" s="178"/>
      <c r="C13" s="178"/>
      <c r="D13" s="178"/>
      <c r="E13" s="178"/>
      <c r="F13" s="178">
        <f>'(2) BALANCE SHEET'!B28-'(6a) REINSURANCE CEDED'!J68</f>
        <v>0</v>
      </c>
    </row>
    <row r="14" spans="1:6" s="170" customFormat="1" ht="17.25">
      <c r="A14" s="178" t="s">
        <v>223</v>
      </c>
      <c r="B14" s="178"/>
      <c r="C14" s="178"/>
      <c r="D14" s="178"/>
      <c r="E14" s="178"/>
      <c r="F14" s="178">
        <f>'(2) BALANCE SHEET'!B76-'(3) INCOME'!B63</f>
        <v>0</v>
      </c>
    </row>
    <row r="15" spans="1:6" s="170" customFormat="1" ht="17.25">
      <c r="A15" s="178" t="s">
        <v>224</v>
      </c>
      <c r="B15" s="178"/>
      <c r="C15" s="178"/>
      <c r="D15" s="178"/>
      <c r="E15" s="178"/>
      <c r="F15" s="178">
        <f>'(2) BALANCE SHEET'!C76-'(3) INCOME'!C63</f>
        <v>0</v>
      </c>
    </row>
    <row r="16" spans="1:6" s="170" customFormat="1" ht="17.25">
      <c r="A16" s="178" t="s">
        <v>225</v>
      </c>
      <c r="B16" s="178"/>
      <c r="C16" s="178"/>
      <c r="D16" s="178"/>
      <c r="E16" s="178"/>
      <c r="F16" s="178"/>
    </row>
    <row r="17" spans="1:6" s="170" customFormat="1" ht="17.25">
      <c r="A17" s="178" t="s">
        <v>226</v>
      </c>
      <c r="B17" s="178"/>
      <c r="C17" s="178"/>
      <c r="D17" s="178"/>
      <c r="E17" s="178"/>
      <c r="F17" s="178">
        <f>('(2) BALANCE SHEET'!C53-'(2) BALANCE SHEET'!B53)-('(2) BALANCE SHEET'!C28-'(2) BALANCE SHEET'!B28)-'(3) INCOME'!B14</f>
        <v>0</v>
      </c>
    </row>
    <row r="18" spans="1:6" s="170" customFormat="1" ht="17.25">
      <c r="A18" s="178" t="s">
        <v>227</v>
      </c>
      <c r="B18" s="178"/>
      <c r="C18" s="178"/>
      <c r="D18" s="178"/>
      <c r="E18" s="178"/>
      <c r="F18" s="178"/>
    </row>
    <row r="19" spans="1:6" s="170" customFormat="1" ht="17.25">
      <c r="A19" s="178" t="s">
        <v>228</v>
      </c>
      <c r="B19" s="178"/>
      <c r="C19" s="178"/>
      <c r="D19" s="178"/>
      <c r="E19" s="178"/>
      <c r="F19" s="178">
        <f>'(3) INCOME'!B12-'(5) PREMIUMS'!B57-'(5) PREMIUMS'!C57-'(5) PREMIUMS'!E57-'(5) PREMIUMS'!G57+'(5) PREMIUMS'!H57+'(6a) REINSURANCE CEDED'!H68-'(6a) REINSURANCE CEDED'!I68-'(5) PREMIUMS'!F57+'(5) PREMIUMS'!D57</f>
        <v>0</v>
      </c>
    </row>
    <row r="20" spans="1:6" s="170" customFormat="1" ht="17.25">
      <c r="A20" s="178" t="s">
        <v>229</v>
      </c>
      <c r="B20" s="178"/>
      <c r="C20" s="178"/>
      <c r="D20" s="178"/>
      <c r="E20" s="178"/>
      <c r="F20" s="178">
        <f>'(3) INCOME'!B41-'(3) INCOME'!B49</f>
        <v>0</v>
      </c>
    </row>
    <row r="21" spans="1:6" s="170" customFormat="1" ht="17.25">
      <c r="A21" s="178" t="s">
        <v>230</v>
      </c>
      <c r="B21" s="178"/>
      <c r="C21" s="178"/>
      <c r="D21" s="178"/>
      <c r="E21" s="178"/>
      <c r="F21" s="178">
        <f>'(3) INCOME'!C41-'(3) INCOME'!C49</f>
        <v>0</v>
      </c>
    </row>
    <row r="22" spans="1:6" s="170" customFormat="1" ht="17.25">
      <c r="A22" s="178" t="s">
        <v>231</v>
      </c>
      <c r="B22" s="178"/>
      <c r="C22" s="178"/>
      <c r="D22" s="178"/>
      <c r="E22" s="178"/>
      <c r="F22" s="178">
        <f>'(3) INCOME'!B48-'(3) INCOME'!C63</f>
        <v>0</v>
      </c>
    </row>
    <row r="23" spans="1:6" s="170" customFormat="1" ht="17.25">
      <c r="A23" s="178" t="s">
        <v>232</v>
      </c>
      <c r="B23" s="178"/>
      <c r="C23" s="178"/>
      <c r="D23" s="178"/>
      <c r="E23" s="178"/>
      <c r="F23" s="178">
        <f>'(5) PREMIUMS'!E57+'(5) PREMIUMS'!G57-'(6b) REINSURANCE ASSUMED'!G66+'(5) PREMIUMS'!F57</f>
        <v>0</v>
      </c>
    </row>
    <row r="24" spans="1:7" ht="17.25">
      <c r="A24" s="170"/>
      <c r="B24" s="170"/>
      <c r="C24" s="170"/>
      <c r="D24" s="170"/>
      <c r="E24" s="170"/>
      <c r="F24" s="170"/>
      <c r="G24" s="170"/>
    </row>
    <row r="25" spans="1:7" ht="18" thickBot="1">
      <c r="A25" s="256" t="s">
        <v>233</v>
      </c>
      <c r="B25" s="186"/>
      <c r="C25" s="186"/>
      <c r="D25" s="186"/>
      <c r="E25" s="186"/>
      <c r="F25" s="186"/>
      <c r="G25" s="170"/>
    </row>
    <row r="26" spans="1:7" ht="17.25">
      <c r="A26" s="275"/>
      <c r="B26" s="276"/>
      <c r="C26" s="276"/>
      <c r="D26" s="276"/>
      <c r="E26" s="276"/>
      <c r="F26" s="277"/>
      <c r="G26" s="170"/>
    </row>
    <row r="27" spans="1:7" ht="17.25">
      <c r="A27" s="278"/>
      <c r="B27" s="279"/>
      <c r="C27" s="279"/>
      <c r="D27" s="279"/>
      <c r="E27" s="279"/>
      <c r="F27" s="280"/>
      <c r="G27" s="170"/>
    </row>
    <row r="28" spans="1:7" ht="17.25">
      <c r="A28" s="278"/>
      <c r="B28" s="279"/>
      <c r="C28" s="279"/>
      <c r="D28" s="279"/>
      <c r="E28" s="279"/>
      <c r="F28" s="280"/>
      <c r="G28" s="170"/>
    </row>
    <row r="29" spans="1:7" ht="17.25">
      <c r="A29" s="278"/>
      <c r="B29" s="279"/>
      <c r="C29" s="279"/>
      <c r="D29" s="279"/>
      <c r="E29" s="279"/>
      <c r="F29" s="280"/>
      <c r="G29" s="170"/>
    </row>
    <row r="30" spans="1:7" ht="17.25">
      <c r="A30" s="278"/>
      <c r="B30" s="279"/>
      <c r="C30" s="279"/>
      <c r="D30" s="279"/>
      <c r="E30" s="279"/>
      <c r="F30" s="280"/>
      <c r="G30" s="170"/>
    </row>
    <row r="31" spans="1:7" ht="17.25">
      <c r="A31" s="278"/>
      <c r="B31" s="279"/>
      <c r="C31" s="279"/>
      <c r="D31" s="279"/>
      <c r="E31" s="279"/>
      <c r="F31" s="280"/>
      <c r="G31" s="170"/>
    </row>
    <row r="32" spans="1:7" ht="18" thickBot="1">
      <c r="A32" s="281"/>
      <c r="B32" s="282"/>
      <c r="C32" s="282"/>
      <c r="D32" s="282"/>
      <c r="E32" s="282"/>
      <c r="F32" s="283"/>
      <c r="G32" s="170"/>
    </row>
  </sheetData>
  <sheetProtection password="DCEC" sheet="1"/>
  <mergeCells count="8">
    <mergeCell ref="A31:F31"/>
    <mergeCell ref="A32:F32"/>
    <mergeCell ref="A10:E10"/>
    <mergeCell ref="A26:F26"/>
    <mergeCell ref="A27:F27"/>
    <mergeCell ref="A28:F28"/>
    <mergeCell ref="A29:F29"/>
    <mergeCell ref="A30:F30"/>
  </mergeCells>
  <printOptions/>
  <pageMargins left="0.7" right="0.7" top="0.75" bottom="0.75" header="0.3" footer="0.3"/>
  <pageSetup fitToHeight="1" fitToWidth="1" horizontalDpi="300" verticalDpi="300" orientation="portrait" paperSize="5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BISHCA.Captives@state.vt.us</dc:creator>
  <cp:keywords/>
  <dc:description/>
  <cp:lastModifiedBy>Aitchison, Becky</cp:lastModifiedBy>
  <cp:lastPrinted>2023-11-03T18:37:32Z</cp:lastPrinted>
  <dcterms:created xsi:type="dcterms:W3CDTF">2011-12-12T21:18:26Z</dcterms:created>
  <dcterms:modified xsi:type="dcterms:W3CDTF">2023-12-07T14:29:52Z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Roy, Jodi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BISHCA.Captives@state.vt.us</vt:lpwstr>
  </property>
  <property fmtid="{D5CDD505-2E9C-101B-9397-08002B2CF9AE}" pid="5" name="_ip_UnifiedCompliancePolicyUIAction">
    <vt:lpwstr/>
  </property>
  <property fmtid="{D5CDD505-2E9C-101B-9397-08002B2CF9AE}" pid="6" name="_ip_UnifiedCompliancePolicyProperties">
    <vt:lpwstr/>
  </property>
  <property fmtid="{D5CDD505-2E9C-101B-9397-08002B2CF9AE}" pid="7" name="CaptivesType">
    <vt:lpwstr/>
  </property>
  <property fmtid="{D5CDD505-2E9C-101B-9397-08002B2CF9AE}" pid="8" name="ContentTypeId">
    <vt:lpwstr>0x0101005483866F653D054EA0B6481D477F20A4</vt:lpwstr>
  </property>
  <property fmtid="{D5CDD505-2E9C-101B-9397-08002B2CF9AE}" pid="9" name="_activity">
    <vt:lpwstr/>
  </property>
</Properties>
</file>